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0" documentId="13_ncr:1_{5FE4E3E9-3266-4E5A-8580-71AB6253FA7B}" xr6:coauthVersionLast="47" xr6:coauthVersionMax="47" xr10:uidLastSave="{00000000-0000-0000-0000-000000000000}"/>
  <bookViews>
    <workbookView xWindow="-120" yWindow="-120" windowWidth="20730" windowHeight="11160" tabRatio="884" firstSheet="3" activeTab="3" xr2:uid="{00000000-000D-0000-FFFF-FFFF00000000}"/>
  </bookViews>
  <sheets>
    <sheet name="1er circulation chir et SRPR" sheetId="19" r:id="rId1"/>
    <sheet name="2ème BMC " sheetId="21" r:id="rId2"/>
    <sheet name="3ème BMC  " sheetId="24" r:id="rId3"/>
    <sheet name="4 ème BMC " sheetId="25" r:id="rId4"/>
    <sheet name="5 ème BMC" sheetId="29" r:id="rId5"/>
    <sheet name="6 ème BMC en travaux " sheetId="26" r:id="rId6"/>
    <sheet name="7 ème BMC " sheetId="28" r:id="rId7"/>
    <sheet name="8 ème BMC" sheetId="27" r:id="rId8"/>
  </sheets>
  <definedNames>
    <definedName name="_xlnm.Print_Area" localSheetId="0">'1er circulation chir et SRPR'!$A$1:$H$17</definedName>
    <definedName name="_xlnm.Print_Area" localSheetId="1">'2ème BMC '!$A$1:$H$102</definedName>
    <definedName name="_xlnm.Print_Area" localSheetId="2">'3ème BMC  '!$A$1:$H$78</definedName>
    <definedName name="_xlnm.Print_Area" localSheetId="3">'4 ème BMC '!$A$1:$H$80</definedName>
    <definedName name="_xlnm.Print_Area" localSheetId="5">'6 ème BMC en travaux '!#REF!</definedName>
    <definedName name="_xlnm.Print_Area" localSheetId="6">'7 ème BMC '!$A$1:$H$77</definedName>
    <definedName name="_xlnm.Print_Area" localSheetId="7">'8 ème BMC'!$A$1:$H$74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21" l="1"/>
  <c r="E101" i="21"/>
  <c r="D101" i="21"/>
  <c r="C101" i="21"/>
  <c r="C63" i="24"/>
  <c r="C71" i="27"/>
  <c r="C72" i="27"/>
  <c r="C16" i="28" l="1"/>
  <c r="G74" i="27"/>
  <c r="G101" i="21"/>
  <c r="D77" i="28" l="1"/>
  <c r="G77" i="28"/>
  <c r="E70" i="28"/>
  <c r="F62" i="28"/>
  <c r="F61" i="28"/>
  <c r="F60" i="28"/>
  <c r="F59" i="28"/>
  <c r="F58" i="28"/>
  <c r="F57" i="28"/>
  <c r="F56" i="28"/>
  <c r="F55" i="28"/>
  <c r="F54" i="28"/>
  <c r="F53" i="28"/>
  <c r="F52" i="28"/>
  <c r="F50" i="28"/>
  <c r="F49" i="28"/>
  <c r="F48" i="28"/>
  <c r="F47" i="28"/>
  <c r="F44" i="28"/>
  <c r="F43" i="28"/>
  <c r="E31" i="28"/>
  <c r="E77" i="28" s="1"/>
  <c r="F30" i="28"/>
  <c r="F29" i="28"/>
  <c r="F28" i="28"/>
  <c r="F27" i="28"/>
  <c r="F26" i="28"/>
  <c r="C70" i="28"/>
  <c r="C62" i="28"/>
  <c r="C61" i="28"/>
  <c r="C60" i="28"/>
  <c r="C59" i="28"/>
  <c r="C58" i="28"/>
  <c r="C57" i="28"/>
  <c r="C56" i="28"/>
  <c r="C55" i="28"/>
  <c r="C54" i="28"/>
  <c r="C53" i="28"/>
  <c r="C52" i="28"/>
  <c r="C50" i="28"/>
  <c r="C49" i="28"/>
  <c r="C48" i="28"/>
  <c r="C47" i="28"/>
  <c r="C44" i="28"/>
  <c r="C43" i="28"/>
  <c r="C30" i="28"/>
  <c r="C29" i="28"/>
  <c r="C28" i="28"/>
  <c r="C27" i="28"/>
  <c r="C26" i="28"/>
  <c r="F77" i="28" l="1"/>
  <c r="C79" i="28" s="1"/>
  <c r="C31" i="28"/>
  <c r="C77" i="28" s="1"/>
  <c r="D71" i="27"/>
  <c r="D72" i="27"/>
  <c r="F30" i="27"/>
  <c r="F29" i="27"/>
  <c r="F28" i="27"/>
  <c r="F27" i="27"/>
  <c r="F26" i="27"/>
  <c r="F25" i="27"/>
  <c r="F24" i="27"/>
  <c r="F23" i="27"/>
  <c r="F22" i="27"/>
  <c r="F21" i="27"/>
  <c r="F20" i="27"/>
  <c r="E5" i="27"/>
  <c r="E74" i="27" s="1"/>
  <c r="F74" i="27" l="1"/>
  <c r="D74" i="27"/>
  <c r="C30" i="27"/>
  <c r="C29" i="27"/>
  <c r="C28" i="27"/>
  <c r="C27" i="27"/>
  <c r="C26" i="27"/>
  <c r="C25" i="27"/>
  <c r="C24" i="27"/>
  <c r="C23" i="27"/>
  <c r="C22" i="27"/>
  <c r="C21" i="27"/>
  <c r="C20" i="27"/>
  <c r="C5" i="27"/>
  <c r="C74" i="27" l="1"/>
  <c r="E79" i="25"/>
  <c r="G79" i="25"/>
  <c r="F70" i="25"/>
  <c r="F69" i="25"/>
  <c r="F68" i="25"/>
  <c r="F67" i="25"/>
  <c r="F66" i="25"/>
  <c r="F65" i="25"/>
  <c r="F64" i="25"/>
  <c r="F63" i="25"/>
  <c r="F62" i="25"/>
  <c r="F61" i="25"/>
  <c r="F52" i="25"/>
  <c r="F51" i="25"/>
  <c r="F50" i="25"/>
  <c r="D79" i="25"/>
  <c r="F23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9" i="25"/>
  <c r="F8" i="25"/>
  <c r="F7" i="25"/>
  <c r="F6" i="25"/>
  <c r="F5" i="25"/>
  <c r="C71" i="25"/>
  <c r="C70" i="25"/>
  <c r="C69" i="25"/>
  <c r="C68" i="25"/>
  <c r="C67" i="25"/>
  <c r="C66" i="25"/>
  <c r="C65" i="25"/>
  <c r="C64" i="25"/>
  <c r="C63" i="25"/>
  <c r="C62" i="25"/>
  <c r="C61" i="25"/>
  <c r="C52" i="25"/>
  <c r="C51" i="25"/>
  <c r="C50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9" i="25"/>
  <c r="C8" i="25"/>
  <c r="C7" i="25"/>
  <c r="C6" i="25"/>
  <c r="C5" i="25"/>
  <c r="F79" i="25" l="1"/>
  <c r="C79" i="25"/>
  <c r="D67" i="24"/>
  <c r="D77" i="24" s="1"/>
  <c r="E77" i="24"/>
  <c r="F77" i="24"/>
  <c r="G77" i="24"/>
  <c r="C67" i="24"/>
  <c r="C77" i="24" s="1"/>
  <c r="D10" i="19" l="1"/>
  <c r="C10" i="19" l="1"/>
  <c r="G11" i="19" l="1"/>
  <c r="F11" i="19"/>
  <c r="E11" i="19"/>
  <c r="D11" i="19"/>
  <c r="C11" i="19"/>
</calcChain>
</file>

<file path=xl/sharedStrings.xml><?xml version="1.0" encoding="utf-8"?>
<sst xmlns="http://schemas.openxmlformats.org/spreadsheetml/2006/main" count="814" uniqueCount="480">
  <si>
    <t xml:space="preserve">BMC </t>
  </si>
  <si>
    <t xml:space="preserve">1 er étage - Chirurgie - circulations communes </t>
  </si>
  <si>
    <t>Secteurs</t>
  </si>
  <si>
    <t>Dénomination des locaux</t>
  </si>
  <si>
    <t xml:space="preserve">Surfaces </t>
  </si>
  <si>
    <t>Surface zone 1</t>
  </si>
  <si>
    <t>Surface zone 2</t>
  </si>
  <si>
    <t>Surface zone 3</t>
  </si>
  <si>
    <t>Surface zone 4</t>
  </si>
  <si>
    <t xml:space="preserve">Fréquences par semaine </t>
  </si>
  <si>
    <t xml:space="preserve">Parties communes des 2 services </t>
  </si>
  <si>
    <t>Palier Visiteur</t>
  </si>
  <si>
    <t>Palier Patients</t>
  </si>
  <si>
    <t>Circulation C1</t>
  </si>
  <si>
    <t>Circulation C2</t>
  </si>
  <si>
    <t xml:space="preserve">Chirurgie viscérale </t>
  </si>
  <si>
    <t>Circulation C3</t>
  </si>
  <si>
    <t>Chirurgie ortho</t>
  </si>
  <si>
    <t>Circulation C4</t>
  </si>
  <si>
    <t>Palier</t>
  </si>
  <si>
    <t xml:space="preserve">    *** Le passage hebdomadaire correspond à un passage mécanisé à l'aide de l'Autolaveuse </t>
  </si>
  <si>
    <t>BMC 1er étage SSPR</t>
  </si>
  <si>
    <t>Surfaces</t>
  </si>
  <si>
    <t>Zone 1</t>
  </si>
  <si>
    <t>Zone 2</t>
  </si>
  <si>
    <t>Zone 3</t>
  </si>
  <si>
    <t>Zone 4</t>
  </si>
  <si>
    <t>fréquence</t>
  </si>
  <si>
    <t>Circulation</t>
  </si>
  <si>
    <t> </t>
  </si>
  <si>
    <t xml:space="preserve">Total </t>
  </si>
  <si>
    <t>2ème étage - MIR - HDS Diabeto - HDJ  - rééducation</t>
  </si>
  <si>
    <t>MIR</t>
  </si>
  <si>
    <t>Secteur Pneumo MIR</t>
  </si>
  <si>
    <t>Bureau des internes</t>
  </si>
  <si>
    <t>Secrétariat</t>
  </si>
  <si>
    <t>Bureau du cadre</t>
  </si>
  <si>
    <t xml:space="preserve"> Chambre 1201</t>
  </si>
  <si>
    <t xml:space="preserve"> Chambre 1202</t>
  </si>
  <si>
    <t xml:space="preserve"> Chambre 1203</t>
  </si>
  <si>
    <t xml:space="preserve"> Chambre 1204</t>
  </si>
  <si>
    <t xml:space="preserve"> Chambre 1205</t>
  </si>
  <si>
    <t xml:space="preserve"> Chambre 1206</t>
  </si>
  <si>
    <t>Bureau PH + wc</t>
  </si>
  <si>
    <t xml:space="preserve">Salle de staff + wc </t>
  </si>
  <si>
    <t>Chambre 1209</t>
  </si>
  <si>
    <t>Chambre 1210</t>
  </si>
  <si>
    <t xml:space="preserve">office personnel </t>
  </si>
  <si>
    <t>Chambre 1212</t>
  </si>
  <si>
    <t>Chambre 1213</t>
  </si>
  <si>
    <t>Chambre 1214</t>
  </si>
  <si>
    <t>Chambre 1215</t>
  </si>
  <si>
    <t>Chambre 1216</t>
  </si>
  <si>
    <t>Chambre 1217</t>
  </si>
  <si>
    <t>Chambre 1218</t>
  </si>
  <si>
    <t>Chambre 1219</t>
  </si>
  <si>
    <t>Salle de soins</t>
  </si>
  <si>
    <t>salle deconta</t>
  </si>
  <si>
    <t>douche</t>
  </si>
  <si>
    <t>wc personnel</t>
  </si>
  <si>
    <t>Couloir du service</t>
  </si>
  <si>
    <t>Secteur commun</t>
  </si>
  <si>
    <t>secteur communs</t>
  </si>
  <si>
    <t>Hall visiteurs</t>
  </si>
  <si>
    <t>bureau palier ascenseur</t>
  </si>
  <si>
    <t>palier ascenseurs service</t>
  </si>
  <si>
    <t>local déchets/linge sale</t>
  </si>
  <si>
    <t xml:space="preserve">bureau medecin </t>
  </si>
  <si>
    <t>réserve</t>
  </si>
  <si>
    <t>sanitaire</t>
  </si>
  <si>
    <t xml:space="preserve">Office </t>
  </si>
  <si>
    <t xml:space="preserve">Vestaire </t>
  </si>
  <si>
    <t xml:space="preserve">Circulation </t>
  </si>
  <si>
    <t>bureau  +wc</t>
  </si>
  <si>
    <t>Bureau  + wc</t>
  </si>
  <si>
    <t>HOPITAL DE SEMAINE DIABETO</t>
  </si>
  <si>
    <t>HDS DIABETO</t>
  </si>
  <si>
    <t xml:space="preserve">bureau med </t>
  </si>
  <si>
    <t>secrétariat</t>
  </si>
  <si>
    <t>vestiaires</t>
  </si>
  <si>
    <t xml:space="preserve">ch 1220 </t>
  </si>
  <si>
    <t>ch 1221</t>
  </si>
  <si>
    <t>salle de soins</t>
  </si>
  <si>
    <t>bureau internes</t>
  </si>
  <si>
    <t>ch 1222</t>
  </si>
  <si>
    <t>ch 1223</t>
  </si>
  <si>
    <t>ch 1224</t>
  </si>
  <si>
    <t>ch 1225</t>
  </si>
  <si>
    <t>ch 1226</t>
  </si>
  <si>
    <t>ch 1227</t>
  </si>
  <si>
    <t xml:space="preserve">ch 1228 </t>
  </si>
  <si>
    <t>ch 1229</t>
  </si>
  <si>
    <t>ch 1230</t>
  </si>
  <si>
    <t>ch 1231</t>
  </si>
  <si>
    <t xml:space="preserve">ch 1232 </t>
  </si>
  <si>
    <t>ch 1233</t>
  </si>
  <si>
    <t>ch 1234</t>
  </si>
  <si>
    <t>bureau cadre</t>
  </si>
  <si>
    <t>bureau médecin</t>
  </si>
  <si>
    <t>wc</t>
  </si>
  <si>
    <t>déconta</t>
  </si>
  <si>
    <t>consult IDE</t>
  </si>
  <si>
    <t>Circulations</t>
  </si>
  <si>
    <t>HDJ PEDIATRIQUE</t>
  </si>
  <si>
    <t>HDJ PED</t>
  </si>
  <si>
    <t xml:space="preserve">Chambre de garde </t>
  </si>
  <si>
    <t>Bureau B2</t>
  </si>
  <si>
    <t xml:space="preserve">Bureau B3 </t>
  </si>
  <si>
    <t xml:space="preserve">Sanitaire </t>
  </si>
  <si>
    <t>accueil</t>
  </si>
  <si>
    <t>salle de jeux</t>
  </si>
  <si>
    <t xml:space="preserve">box 6 </t>
  </si>
  <si>
    <t>box 5</t>
  </si>
  <si>
    <t>box 4</t>
  </si>
  <si>
    <t>box 3</t>
  </si>
  <si>
    <t>box 2</t>
  </si>
  <si>
    <t>box 1</t>
  </si>
  <si>
    <t>REEDUCATION</t>
  </si>
  <si>
    <t>BLOC sanitaire</t>
  </si>
  <si>
    <t>salle rééducation</t>
  </si>
  <si>
    <t xml:space="preserve">office </t>
  </si>
  <si>
    <t>circulation/ascenseur</t>
  </si>
  <si>
    <t xml:space="preserve">3ème étage - bureaux médicaux - Gastro  - circulations communes </t>
  </si>
  <si>
    <t xml:space="preserve">bureaux médicaux </t>
  </si>
  <si>
    <t>bureau admin B1</t>
  </si>
  <si>
    <t>bureau admin B2</t>
  </si>
  <si>
    <t>bureau admin B3</t>
  </si>
  <si>
    <t>bureau admin B4</t>
  </si>
  <si>
    <t>salle de staff ST 1</t>
  </si>
  <si>
    <t>secretariat S - 1</t>
  </si>
  <si>
    <t>bureau admin B5</t>
  </si>
  <si>
    <t>bureau admin B6</t>
  </si>
  <si>
    <t>bureau admin B7</t>
  </si>
  <si>
    <t>bureau admin B8</t>
  </si>
  <si>
    <t>salle de réunion</t>
  </si>
  <si>
    <t>palier</t>
  </si>
  <si>
    <t>secretariat s - 2</t>
  </si>
  <si>
    <t>bureau admin B9</t>
  </si>
  <si>
    <t>bureau admin B10</t>
  </si>
  <si>
    <t>bureau admin B11</t>
  </si>
  <si>
    <t>salle de staff ST 2</t>
  </si>
  <si>
    <t>secretariat s - 3</t>
  </si>
  <si>
    <t>bureau admin B12</t>
  </si>
  <si>
    <t>bureau admin B13</t>
  </si>
  <si>
    <t>bureau admin B14</t>
  </si>
  <si>
    <t>vestiaire</t>
  </si>
  <si>
    <t>couloir</t>
  </si>
  <si>
    <t>bureau admin B15</t>
  </si>
  <si>
    <t>Zone administrative et ELSA</t>
  </si>
  <si>
    <t>Bureau B4</t>
  </si>
  <si>
    <t>bureau B5</t>
  </si>
  <si>
    <t>bureau B6</t>
  </si>
  <si>
    <t>Bureau B7</t>
  </si>
  <si>
    <t>Service de Gastro</t>
  </si>
  <si>
    <t>Secrétariat hospitalier</t>
  </si>
  <si>
    <t>Bureau B1</t>
  </si>
  <si>
    <t>Bureau consultations B2</t>
  </si>
  <si>
    <t>Chambre 1301</t>
  </si>
  <si>
    <t>Chambre 1302</t>
  </si>
  <si>
    <t>Chambre 1303</t>
  </si>
  <si>
    <t>Chambre 1304</t>
  </si>
  <si>
    <t>Chambre 1305</t>
  </si>
  <si>
    <t>Chambre 1306</t>
  </si>
  <si>
    <t>Chambre 1307</t>
  </si>
  <si>
    <t>Bureau B3</t>
  </si>
  <si>
    <t>Chambre 1309</t>
  </si>
  <si>
    <t>Chambre 1310</t>
  </si>
  <si>
    <t>Chambre 1311</t>
  </si>
  <si>
    <t>Chambre 1312</t>
  </si>
  <si>
    <t>Chambre 1313</t>
  </si>
  <si>
    <t>Chambre 1314</t>
  </si>
  <si>
    <t>Chambre 1315</t>
  </si>
  <si>
    <t>Chambre 1316</t>
  </si>
  <si>
    <t>Chambre 1317</t>
  </si>
  <si>
    <t>Chambre 1318</t>
  </si>
  <si>
    <t>Chambre 1319</t>
  </si>
  <si>
    <t xml:space="preserve">Réserve </t>
  </si>
  <si>
    <t>salle désin</t>
  </si>
  <si>
    <t>douche PMR</t>
  </si>
  <si>
    <t>Douche</t>
  </si>
  <si>
    <t>poste de soins</t>
  </si>
  <si>
    <t xml:space="preserve">couloir service </t>
  </si>
  <si>
    <t>SECTEUR COMMUN</t>
  </si>
  <si>
    <t xml:space="preserve">circulations communes </t>
  </si>
  <si>
    <t>vestiaires F</t>
  </si>
  <si>
    <t>office</t>
  </si>
  <si>
    <t>vestiaires hommes</t>
  </si>
  <si>
    <t>bureau B8</t>
  </si>
  <si>
    <t>local poubelles</t>
  </si>
  <si>
    <t xml:space="preserve">Bureau palier visiteurs </t>
  </si>
  <si>
    <t>Hall patients</t>
  </si>
  <si>
    <t>En cas d'épidémie, les chambres surlignés en bleu, peuvent être demandé 7jours /7</t>
  </si>
  <si>
    <t xml:space="preserve">4ème étage - Neuro générale - Neuro vasculaire - Circulation communes </t>
  </si>
  <si>
    <t>Service neuro-vasculaire</t>
  </si>
  <si>
    <t>neuro vasculaire</t>
  </si>
  <si>
    <t>Chambre 1415</t>
  </si>
  <si>
    <t>Chambre 1416</t>
  </si>
  <si>
    <t>Chambre 1417</t>
  </si>
  <si>
    <t>Chambre 1418</t>
  </si>
  <si>
    <t>Chambre 1419</t>
  </si>
  <si>
    <t>bureau médical</t>
  </si>
  <si>
    <t>Chambre 1420</t>
  </si>
  <si>
    <t>Chambre 1421</t>
  </si>
  <si>
    <t>Chambre 1422</t>
  </si>
  <si>
    <t>Chambre 1423</t>
  </si>
  <si>
    <t>Chambre 1424</t>
  </si>
  <si>
    <t>Chambre 1425</t>
  </si>
  <si>
    <t>Chambre 1426</t>
  </si>
  <si>
    <t>Chambre 1427</t>
  </si>
  <si>
    <t>Chambre 1428</t>
  </si>
  <si>
    <t>Chambre 1429</t>
  </si>
  <si>
    <t>Chambre 1430</t>
  </si>
  <si>
    <t>Chambre 1431</t>
  </si>
  <si>
    <t>Chambre 1432</t>
  </si>
  <si>
    <t>circulation 1</t>
  </si>
  <si>
    <t>bureau infirmière + AS + Poste</t>
  </si>
  <si>
    <t>Rangement</t>
  </si>
  <si>
    <t>Douche PMR</t>
  </si>
  <si>
    <t>Desinf neuro G1</t>
  </si>
  <si>
    <t>Réserve générale</t>
  </si>
  <si>
    <t>salle attente</t>
  </si>
  <si>
    <t>Poste de soins</t>
  </si>
  <si>
    <t>Office alimentaire</t>
  </si>
  <si>
    <t>WC</t>
  </si>
  <si>
    <t>bureau B1</t>
  </si>
  <si>
    <t>circulation commune</t>
  </si>
  <si>
    <t>Local déchets</t>
  </si>
  <si>
    <t>Palier service</t>
  </si>
  <si>
    <t>Réserve  4</t>
  </si>
  <si>
    <t>réserve 3</t>
  </si>
  <si>
    <t>réserve 2</t>
  </si>
  <si>
    <t xml:space="preserve">Bureau paliers visiteurs </t>
  </si>
  <si>
    <t>Palier visiteurs</t>
  </si>
  <si>
    <t>Service de neurologie générale</t>
  </si>
  <si>
    <t>Neuro Générale</t>
  </si>
  <si>
    <t>Secrétaire Hospi</t>
  </si>
  <si>
    <t>Bureau 13</t>
  </si>
  <si>
    <t>Bureau 12</t>
  </si>
  <si>
    <t>Chambre 1401</t>
  </si>
  <si>
    <t>Chambre 1402</t>
  </si>
  <si>
    <t>Chambre 1403</t>
  </si>
  <si>
    <t>Bureau B6</t>
  </si>
  <si>
    <t>Bureau 7</t>
  </si>
  <si>
    <t>Bureau 8</t>
  </si>
  <si>
    <t>Bureau 9</t>
  </si>
  <si>
    <t>Bureau 10</t>
  </si>
  <si>
    <t>Salle de réunion B11</t>
  </si>
  <si>
    <t>CHambre garde</t>
  </si>
  <si>
    <t>Chambre 1404</t>
  </si>
  <si>
    <t>Chambre 1405</t>
  </si>
  <si>
    <t>Chambre 1406</t>
  </si>
  <si>
    <t>Chambre 1407</t>
  </si>
  <si>
    <t>Chambre 1408</t>
  </si>
  <si>
    <t>Chambre 1409</t>
  </si>
  <si>
    <t>Chambre 1410</t>
  </si>
  <si>
    <t>Chambre 1411</t>
  </si>
  <si>
    <t>Chambre 1412</t>
  </si>
  <si>
    <t>Chambre 1413</t>
  </si>
  <si>
    <t>Bureau B5</t>
  </si>
  <si>
    <t>secretariat commun</t>
  </si>
  <si>
    <t>Desinf neuro G</t>
  </si>
  <si>
    <t xml:space="preserve">circulation </t>
  </si>
  <si>
    <t xml:space="preserve">5ème étage - HDJ - SMIT- Secteurs communs </t>
  </si>
  <si>
    <t>HDJ</t>
  </si>
  <si>
    <t>Circulation 1</t>
  </si>
  <si>
    <t>Circulation 2</t>
  </si>
  <si>
    <t>consultation oncologie</t>
  </si>
  <si>
    <t>Consult 1</t>
  </si>
  <si>
    <t>Chambre 4</t>
  </si>
  <si>
    <t xml:space="preserve">box consultations psychologue </t>
  </si>
  <si>
    <t>Chambre 3</t>
  </si>
  <si>
    <t>Chambre 2</t>
  </si>
  <si>
    <t xml:space="preserve"> Chambre 1</t>
  </si>
  <si>
    <t>Bureaux des internes</t>
  </si>
  <si>
    <t xml:space="preserve">Consult 1 </t>
  </si>
  <si>
    <t>Consult 2</t>
  </si>
  <si>
    <t>Consult diabetologie</t>
  </si>
  <si>
    <t xml:space="preserve"> Accueil patient</t>
  </si>
  <si>
    <t>Circulation 3</t>
  </si>
  <si>
    <t>Salle d'attente</t>
  </si>
  <si>
    <t>Toilette</t>
  </si>
  <si>
    <t>Réserve 1</t>
  </si>
  <si>
    <t>Réserve 2</t>
  </si>
  <si>
    <t>Circulation 12</t>
  </si>
  <si>
    <t>ETP</t>
  </si>
  <si>
    <t xml:space="preserve">Réunion </t>
  </si>
  <si>
    <t>Bureau chef de service</t>
  </si>
  <si>
    <t>Bureau  cadre sup</t>
  </si>
  <si>
    <t>Bureau cadre</t>
  </si>
  <si>
    <t>Salle infirmieres</t>
  </si>
  <si>
    <t xml:space="preserve"> Chambre 7</t>
  </si>
  <si>
    <t>Chambre 6</t>
  </si>
  <si>
    <t>Chambre 5</t>
  </si>
  <si>
    <r>
      <t xml:space="preserve">  </t>
    </r>
    <r>
      <rPr>
        <sz val="10"/>
        <color rgb="FF000000"/>
        <rFont val="Calibri"/>
      </rPr>
      <t>Toilette</t>
    </r>
  </si>
  <si>
    <t>bureaux d'oncologues</t>
  </si>
  <si>
    <t>Consultation dietetique</t>
  </si>
  <si>
    <t>bureau  Infirmiere d'annonce</t>
  </si>
  <si>
    <t>bureau  Professeur</t>
  </si>
  <si>
    <t>Rangement Reserve linge</t>
  </si>
  <si>
    <t xml:space="preserve">Parties communes </t>
  </si>
  <si>
    <t>Circulation 6</t>
  </si>
  <si>
    <t xml:space="preserve">Local déchets </t>
  </si>
  <si>
    <t>Circulation 5</t>
  </si>
  <si>
    <t>Secrétariat Onco</t>
  </si>
  <si>
    <t>Programmation Secretariat programmation</t>
  </si>
  <si>
    <t>Office</t>
  </si>
  <si>
    <t>Circulation 4</t>
  </si>
  <si>
    <t>Circulation 8</t>
  </si>
  <si>
    <t>Circulation 7</t>
  </si>
  <si>
    <t>Bureau PUI</t>
  </si>
  <si>
    <t>Vestiaire A</t>
  </si>
  <si>
    <t xml:space="preserve"> Vestiaire B</t>
  </si>
  <si>
    <t>SMIT</t>
  </si>
  <si>
    <t>Accueil générale</t>
  </si>
  <si>
    <t>CEGID / Enregistrement Box 0</t>
  </si>
  <si>
    <t>Circulation 9</t>
  </si>
  <si>
    <t>Box 1</t>
  </si>
  <si>
    <t>Box 2</t>
  </si>
  <si>
    <t>Box 3</t>
  </si>
  <si>
    <t>Secretariat / Arch</t>
  </si>
  <si>
    <t>Accueil SMIT</t>
  </si>
  <si>
    <t>VAC / CEGIDD avec sanitaire</t>
  </si>
  <si>
    <t>bureau Recherches clinique</t>
  </si>
  <si>
    <t xml:space="preserve"> Bureau Med </t>
  </si>
  <si>
    <t>Psy / AS</t>
  </si>
  <si>
    <t>Circulation 10</t>
  </si>
  <si>
    <t>Secretariat infirmiere</t>
  </si>
  <si>
    <t>salle de Reunion</t>
  </si>
  <si>
    <t>toilette personnel</t>
  </si>
  <si>
    <t xml:space="preserve">Bureau Dr </t>
  </si>
  <si>
    <t>Bureaux Internes</t>
  </si>
  <si>
    <t>Bureau 4 médecins</t>
  </si>
  <si>
    <t xml:space="preserve">Psychologue </t>
  </si>
  <si>
    <t xml:space="preserve">Assistante sociale </t>
  </si>
  <si>
    <t>Consultaion Pneumologie</t>
  </si>
  <si>
    <t>Nebu prélèvement</t>
  </si>
  <si>
    <t xml:space="preserve">Box Infirmier </t>
  </si>
  <si>
    <t>Fibro</t>
  </si>
  <si>
    <t>Circulation 11</t>
  </si>
  <si>
    <t xml:space="preserve">Reserve pneumologie </t>
  </si>
  <si>
    <t>Attente CEGID</t>
  </si>
  <si>
    <t>Attente SMIT</t>
  </si>
  <si>
    <t xml:space="preserve">7ème étage - Pédiatrie - Circulation communes </t>
  </si>
  <si>
    <t>Côté Droit</t>
  </si>
  <si>
    <t>Vestiaire + wc + douche</t>
  </si>
  <si>
    <t>Sanitaire perso 1</t>
  </si>
  <si>
    <t>Chambre Simple 1734</t>
  </si>
  <si>
    <t>Chambre Simple 1733</t>
  </si>
  <si>
    <t>Chambre Simple 1732</t>
  </si>
  <si>
    <t xml:space="preserve">Biberonnerie propre </t>
  </si>
  <si>
    <t xml:space="preserve">Biberonnerie sale  </t>
  </si>
  <si>
    <t>Chambre double 1731</t>
  </si>
  <si>
    <t>Chambre double 1730</t>
  </si>
  <si>
    <t>Chambre double 1729</t>
  </si>
  <si>
    <t>Chambre double 1728</t>
  </si>
  <si>
    <t>Salle de réunion + bureau med</t>
  </si>
  <si>
    <t xml:space="preserve">Douche accompagnant </t>
  </si>
  <si>
    <t xml:space="preserve">Sanitaire accompagnant </t>
  </si>
  <si>
    <t xml:space="preserve">Petit Palier </t>
  </si>
  <si>
    <t>Sanitaire perso 2</t>
  </si>
  <si>
    <t>Bureau med  B 1</t>
  </si>
  <si>
    <t>Chambre double 1727</t>
  </si>
  <si>
    <t>Chambre double 1726</t>
  </si>
  <si>
    <t>Chambre simple 1725</t>
  </si>
  <si>
    <t>Chambre simple 1724</t>
  </si>
  <si>
    <t>Chambre simple 1723</t>
  </si>
  <si>
    <t>Chambre simple 1722</t>
  </si>
  <si>
    <t>Chambre simple 1721</t>
  </si>
  <si>
    <t>Chambre simple 1720</t>
  </si>
  <si>
    <t>Chambre simple 1719</t>
  </si>
  <si>
    <t>Circulation du service 1</t>
  </si>
  <si>
    <t>Salle de jeux ado</t>
  </si>
  <si>
    <t>Réserve 1 Materiel chir</t>
  </si>
  <si>
    <t xml:space="preserve">Lange </t>
  </si>
  <si>
    <t>Réserve 3</t>
  </si>
  <si>
    <t>Vestiaire Stagiaire</t>
  </si>
  <si>
    <t>école</t>
  </si>
  <si>
    <t>Bureau chef B 2</t>
  </si>
  <si>
    <t xml:space="preserve"> B3</t>
  </si>
  <si>
    <t>Côté gauche</t>
  </si>
  <si>
    <t>Bureau accueil</t>
  </si>
  <si>
    <t>Bureau secretariat</t>
  </si>
  <si>
    <t>Bureau PSY C1</t>
  </si>
  <si>
    <t>chambre simple 1701</t>
  </si>
  <si>
    <t>chambre simple 1702</t>
  </si>
  <si>
    <t xml:space="preserve">Bureau DES INTERNES </t>
  </si>
  <si>
    <t>Sanitaire perso 3</t>
  </si>
  <si>
    <t>Chambre double 1703</t>
  </si>
  <si>
    <t>RESERVE LITS ch 1704</t>
  </si>
  <si>
    <t>Chambre double 1705</t>
  </si>
  <si>
    <r>
      <t xml:space="preserve"> </t>
    </r>
    <r>
      <rPr>
        <sz val="11"/>
        <rFont val="Calibri"/>
        <family val="2"/>
      </rPr>
      <t>BUREAU CONSULATION C2</t>
    </r>
  </si>
  <si>
    <t xml:space="preserve">salle de jeux   </t>
  </si>
  <si>
    <t xml:space="preserve">Chambre double 1707 </t>
  </si>
  <si>
    <t>Chambre double 1708</t>
  </si>
  <si>
    <t>Chambre double 1709</t>
  </si>
  <si>
    <t>Chambre double 1710</t>
  </si>
  <si>
    <t>Chambre double 1711</t>
  </si>
  <si>
    <t>Chambre simple 1712</t>
  </si>
  <si>
    <t>Chambre simple 1714</t>
  </si>
  <si>
    <t>Chambre simple 1715</t>
  </si>
  <si>
    <t>Chambre simple 1716</t>
  </si>
  <si>
    <t>Chambre simple 1717</t>
  </si>
  <si>
    <t>Chambre simple 1718</t>
  </si>
  <si>
    <t xml:space="preserve">salle de soins </t>
  </si>
  <si>
    <t>Espace FAMILLE</t>
  </si>
  <si>
    <t>Réserve AS 2</t>
  </si>
  <si>
    <t>local déconta</t>
  </si>
  <si>
    <t>laverie/LINGERIE</t>
  </si>
  <si>
    <t>Baignoire</t>
  </si>
  <si>
    <t>réfectoire</t>
  </si>
  <si>
    <t>Circulation du service 2</t>
  </si>
  <si>
    <t>PARTIES COMMUNES</t>
  </si>
  <si>
    <t>Circulation commune</t>
  </si>
  <si>
    <t>Palier patient</t>
  </si>
  <si>
    <t>Palier visiteur</t>
  </si>
  <si>
    <t>BMC</t>
  </si>
  <si>
    <t xml:space="preserve">8ème étage -Médecine interne - UAU - Circulation communes </t>
  </si>
  <si>
    <t>Medecine interne</t>
  </si>
  <si>
    <t xml:space="preserve">Vestiaire Femme </t>
  </si>
  <si>
    <t>Sanitaires 1</t>
  </si>
  <si>
    <t>Bureau du cadre  B1</t>
  </si>
  <si>
    <t>Bureau des medecins B2</t>
  </si>
  <si>
    <t>Chambre simple 1818</t>
  </si>
  <si>
    <t>Chambre simple 1819</t>
  </si>
  <si>
    <t>Bureau des medecins B6</t>
  </si>
  <si>
    <t>Sanitaires 2 coté UAU</t>
  </si>
  <si>
    <t>Chambre double 1820</t>
  </si>
  <si>
    <t>Chambre double 1821</t>
  </si>
  <si>
    <t>Chambre double 1822</t>
  </si>
  <si>
    <t>Chambre double 1823</t>
  </si>
  <si>
    <t>Chambre double 1824</t>
  </si>
  <si>
    <t xml:space="preserve">Palier </t>
  </si>
  <si>
    <t>Chambre double 1825</t>
  </si>
  <si>
    <t>Chambre double 1826</t>
  </si>
  <si>
    <t>Chambre double 1827</t>
  </si>
  <si>
    <t>Chambre double 1828</t>
  </si>
  <si>
    <t>Chambre double 1829</t>
  </si>
  <si>
    <t>Chambre double 1830</t>
  </si>
  <si>
    <t>Chambre double 1831</t>
  </si>
  <si>
    <t>Chambre double 1832</t>
  </si>
  <si>
    <t>Chambre double 1833</t>
  </si>
  <si>
    <t>Chambre double 1834</t>
  </si>
  <si>
    <t>Chambre double 1835</t>
  </si>
  <si>
    <t xml:space="preserve">Poste de soins </t>
  </si>
  <si>
    <t xml:space="preserve">Douche </t>
  </si>
  <si>
    <t xml:space="preserve">Local déconta </t>
  </si>
  <si>
    <t>Réserve IDE</t>
  </si>
  <si>
    <t>Circulation du service de med</t>
  </si>
  <si>
    <t>Unité d'aval des urgences</t>
  </si>
  <si>
    <t>Secretariat</t>
  </si>
  <si>
    <t>Bureau du cadre  B4</t>
  </si>
  <si>
    <t>Bureau des med  B3</t>
  </si>
  <si>
    <t>BUREAU B5</t>
  </si>
  <si>
    <t>Chambre simple 02</t>
  </si>
  <si>
    <t>Chambre double 03</t>
  </si>
  <si>
    <t>Chambre double 04</t>
  </si>
  <si>
    <t>Chambre double 05</t>
  </si>
  <si>
    <t>Chambre double 06</t>
  </si>
  <si>
    <t>Chambre double 07</t>
  </si>
  <si>
    <t xml:space="preserve">Bureau des internes </t>
  </si>
  <si>
    <t xml:space="preserve">Salle de réunion </t>
  </si>
  <si>
    <t>chambre double 9</t>
  </si>
  <si>
    <t>chambre double 10</t>
  </si>
  <si>
    <t>chambre double 11</t>
  </si>
  <si>
    <t>chambre double 12</t>
  </si>
  <si>
    <t>chambre double 13</t>
  </si>
  <si>
    <t>chambre double 14</t>
  </si>
  <si>
    <t>chambre double 15</t>
  </si>
  <si>
    <t>chambre double 16</t>
  </si>
  <si>
    <t>chambre double 17</t>
  </si>
  <si>
    <t>Circulation du service d'UAU</t>
  </si>
  <si>
    <t xml:space="preserve">douche </t>
  </si>
  <si>
    <t>Réserve AS 1</t>
  </si>
  <si>
    <t>Secretariat commun</t>
  </si>
  <si>
    <t>Bureau du dr Lotte  B5</t>
  </si>
  <si>
    <t>Bureau med B3</t>
  </si>
  <si>
    <t>Circulation communes</t>
  </si>
  <si>
    <t>Palier patients + sas</t>
  </si>
  <si>
    <t>Palier visiteur + sas</t>
  </si>
  <si>
    <r>
      <rPr>
        <sz val="12"/>
        <color rgb="FF000000"/>
        <rFont val="Calibri"/>
        <scheme val="minor"/>
      </rPr>
      <t xml:space="preserve">Bureau </t>
    </r>
    <r>
      <rPr>
        <strike/>
        <sz val="12"/>
        <color rgb="FF000000"/>
        <rFont val="Calibri"/>
        <scheme val="minor"/>
      </rPr>
      <t>Admin</t>
    </r>
    <r>
      <rPr>
        <sz val="12"/>
        <color rgb="FF000000"/>
        <rFont val="Calibri"/>
        <scheme val="minor"/>
      </rPr>
      <t xml:space="preserve"> med B4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</si>
</sst>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8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Calibri"/>
      <family val="2"/>
    </font>
    <font>
      <b/>
      <sz val="13.5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11"/>
      <name val="Calibri"/>
      <family val="2"/>
    </font>
    <font>
      <b/>
      <sz val="11"/>
      <color rgb="FF305496"/>
      <name val="Calibri"/>
      <family val="2"/>
    </font>
    <font>
      <b/>
      <sz val="11"/>
      <color rgb="FF305496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sz val="10"/>
      <color rgb="FF000000"/>
      <name val="Calibri"/>
    </font>
    <font>
      <sz val="10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0"/>
      <color rgb="FF000000"/>
      <name val="Calibri"/>
    </font>
    <font>
      <b/>
      <sz val="13.5"/>
      <name val="MS Sans Serif"/>
      <family val="2"/>
    </font>
    <font>
      <sz val="12"/>
      <name val="MS Sans Serif"/>
      <family val="2"/>
    </font>
    <font>
      <b/>
      <sz val="10"/>
      <name val="MS Sans Serif"/>
      <family val="2"/>
    </font>
    <font>
      <b/>
      <sz val="12"/>
      <name val="MS Sans Serif"/>
    </font>
    <font>
      <sz val="11"/>
      <color rgb="FFFF0000"/>
      <name val="Calibri"/>
      <family val="2"/>
    </font>
    <font>
      <sz val="12"/>
      <color rgb="FF000000"/>
      <name val="Calibri"/>
      <scheme val="minor"/>
    </font>
    <font>
      <strike/>
      <sz val="12"/>
      <color rgb="FF000000"/>
      <name val="Calibri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B4C6E7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70C0"/>
        <bgColor indexed="64"/>
      </patternFill>
    </fill>
    <fill>
      <patternFill patternType="gray0625">
        <bgColor rgb="FF0070C0"/>
      </patternFill>
    </fill>
    <fill>
      <patternFill patternType="solid">
        <fgColor theme="0"/>
        <bgColor indexed="64"/>
      </patternFill>
    </fill>
    <fill>
      <patternFill patternType="gray0625">
        <fgColor rgb="FF000000"/>
        <bgColor rgb="FF0070C0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4" fontId="8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2" fontId="5" fillId="0" borderId="1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2" fontId="8" fillId="0" borderId="10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4" fontId="4" fillId="3" borderId="9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7" xfId="0" applyFont="1" applyBorder="1" applyAlignment="1">
      <alignment vertical="center"/>
    </xf>
    <xf numFmtId="4" fontId="8" fillId="0" borderId="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2" fontId="5" fillId="0" borderId="14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2" fontId="6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2" fontId="7" fillId="0" borderId="10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4" fontId="16" fillId="3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2" fontId="6" fillId="0" borderId="1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2" fontId="7" fillId="0" borderId="8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8" fillId="6" borderId="3" xfId="0" applyNumberFormat="1" applyFont="1" applyFill="1" applyBorder="1" applyAlignment="1">
      <alignment horizontal="center" vertical="center"/>
    </xf>
    <xf numFmtId="2" fontId="8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vertical="center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8" fillId="6" borderId="2" xfId="0" applyFont="1" applyFill="1" applyBorder="1" applyAlignment="1">
      <alignment vertical="center"/>
    </xf>
    <xf numFmtId="2" fontId="7" fillId="6" borderId="2" xfId="0" applyNumberFormat="1" applyFont="1" applyFill="1" applyBorder="1" applyAlignment="1">
      <alignment horizontal="center" vertical="center"/>
    </xf>
    <xf numFmtId="2" fontId="6" fillId="6" borderId="3" xfId="0" applyNumberFormat="1" applyFont="1" applyFill="1" applyBorder="1" applyAlignment="1">
      <alignment horizontal="center" vertical="center"/>
    </xf>
    <xf numFmtId="4" fontId="8" fillId="6" borderId="3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0" fontId="17" fillId="0" borderId="22" xfId="0" applyFont="1" applyBorder="1" applyAlignment="1">
      <alignment wrapText="1"/>
    </xf>
    <xf numFmtId="0" fontId="20" fillId="0" borderId="22" xfId="0" applyFont="1" applyBorder="1"/>
    <xf numFmtId="0" fontId="23" fillId="0" borderId="22" xfId="0" applyFont="1" applyBorder="1"/>
    <xf numFmtId="0" fontId="6" fillId="0" borderId="22" xfId="0" applyFont="1" applyBorder="1"/>
    <xf numFmtId="0" fontId="24" fillId="0" borderId="22" xfId="0" applyFont="1" applyBorder="1"/>
    <xf numFmtId="0" fontId="25" fillId="0" borderId="22" xfId="0" applyFont="1" applyBorder="1"/>
    <xf numFmtId="0" fontId="17" fillId="0" borderId="20" xfId="0" applyFont="1" applyBorder="1" applyAlignment="1">
      <alignment wrapText="1"/>
    </xf>
    <xf numFmtId="0" fontId="20" fillId="0" borderId="20" xfId="0" applyFont="1" applyBorder="1"/>
    <xf numFmtId="0" fontId="23" fillId="0" borderId="20" xfId="0" applyFont="1" applyBorder="1"/>
    <xf numFmtId="0" fontId="6" fillId="0" borderId="20" xfId="0" applyFont="1" applyBorder="1"/>
    <xf numFmtId="0" fontId="17" fillId="0" borderId="8" xfId="0" applyFont="1" applyBorder="1" applyAlignment="1">
      <alignment wrapText="1"/>
    </xf>
    <xf numFmtId="0" fontId="17" fillId="0" borderId="24" xfId="0" applyFont="1" applyBorder="1" applyAlignment="1">
      <alignment wrapText="1"/>
    </xf>
    <xf numFmtId="0" fontId="17" fillId="0" borderId="23" xfId="0" applyFont="1" applyBorder="1" applyAlignment="1">
      <alignment wrapText="1"/>
    </xf>
    <xf numFmtId="0" fontId="17" fillId="0" borderId="5" xfId="0" applyFont="1" applyBorder="1" applyAlignment="1">
      <alignment wrapText="1"/>
    </xf>
    <xf numFmtId="0" fontId="27" fillId="9" borderId="20" xfId="0" applyFont="1" applyFill="1" applyBorder="1" applyAlignment="1">
      <alignment wrapText="1"/>
    </xf>
    <xf numFmtId="4" fontId="27" fillId="9" borderId="20" xfId="0" applyNumberFormat="1" applyFont="1" applyFill="1" applyBorder="1" applyAlignment="1">
      <alignment wrapText="1"/>
    </xf>
    <xf numFmtId="4" fontId="28" fillId="9" borderId="20" xfId="0" applyNumberFormat="1" applyFont="1" applyFill="1" applyBorder="1" applyAlignment="1">
      <alignment wrapText="1"/>
    </xf>
    <xf numFmtId="0" fontId="29" fillId="9" borderId="20" xfId="0" applyFont="1" applyFill="1" applyBorder="1"/>
    <xf numFmtId="0" fontId="17" fillId="0" borderId="0" xfId="0" applyFont="1" applyAlignment="1">
      <alignment wrapText="1"/>
    </xf>
    <xf numFmtId="0" fontId="23" fillId="0" borderId="0" xfId="0" applyFont="1"/>
    <xf numFmtId="0" fontId="20" fillId="0" borderId="0" xfId="0" applyFont="1"/>
    <xf numFmtId="0" fontId="30" fillId="0" borderId="22" xfId="0" applyFont="1" applyBorder="1" applyAlignment="1">
      <alignment wrapText="1"/>
    </xf>
    <xf numFmtId="0" fontId="31" fillId="0" borderId="22" xfId="0" applyFont="1" applyBorder="1" applyAlignment="1">
      <alignment wrapText="1"/>
    </xf>
    <xf numFmtId="0" fontId="31" fillId="0" borderId="23" xfId="0" applyFont="1" applyBorder="1" applyAlignment="1">
      <alignment wrapText="1"/>
    </xf>
    <xf numFmtId="0" fontId="26" fillId="0" borderId="22" xfId="0" applyFont="1" applyBorder="1"/>
    <xf numFmtId="0" fontId="32" fillId="0" borderId="22" xfId="0" applyFont="1" applyBorder="1"/>
    <xf numFmtId="0" fontId="33" fillId="0" borderId="22" xfId="0" applyFont="1" applyBorder="1"/>
    <xf numFmtId="0" fontId="34" fillId="0" borderId="22" xfId="0" applyFont="1" applyBorder="1"/>
    <xf numFmtId="0" fontId="35" fillId="0" borderId="22" xfId="0" applyFont="1" applyBorder="1" applyAlignment="1">
      <alignment wrapText="1"/>
    </xf>
    <xf numFmtId="0" fontId="31" fillId="0" borderId="20" xfId="0" applyFont="1" applyBorder="1" applyAlignment="1">
      <alignment wrapText="1"/>
    </xf>
    <xf numFmtId="0" fontId="33" fillId="0" borderId="20" xfId="0" applyFont="1" applyBorder="1"/>
    <xf numFmtId="0" fontId="34" fillId="0" borderId="20" xfId="0" applyFont="1" applyBorder="1"/>
    <xf numFmtId="0" fontId="37" fillId="0" borderId="0" xfId="0" applyFont="1"/>
    <xf numFmtId="0" fontId="38" fillId="8" borderId="9" xfId="0" applyFont="1" applyFill="1" applyBorder="1"/>
    <xf numFmtId="0" fontId="39" fillId="0" borderId="20" xfId="0" applyFont="1" applyBorder="1"/>
    <xf numFmtId="0" fontId="26" fillId="0" borderId="0" xfId="0" applyFont="1"/>
    <xf numFmtId="0" fontId="27" fillId="10" borderId="9" xfId="0" applyFont="1" applyFill="1" applyBorder="1"/>
    <xf numFmtId="0" fontId="26" fillId="0" borderId="20" xfId="0" applyFont="1" applyBorder="1"/>
    <xf numFmtId="0" fontId="1" fillId="0" borderId="0" xfId="0" applyFont="1"/>
    <xf numFmtId="0" fontId="38" fillId="8" borderId="20" xfId="0" applyFont="1" applyFill="1" applyBorder="1" applyAlignment="1">
      <alignment horizontal="center"/>
    </xf>
    <xf numFmtId="0" fontId="39" fillId="0" borderId="27" xfId="0" applyFont="1" applyBorder="1"/>
    <xf numFmtId="0" fontId="26" fillId="0" borderId="27" xfId="0" applyFont="1" applyBorder="1"/>
    <xf numFmtId="0" fontId="26" fillId="0" borderId="30" xfId="0" applyFont="1" applyBorder="1"/>
    <xf numFmtId="0" fontId="26" fillId="0" borderId="31" xfId="0" applyFont="1" applyBorder="1"/>
    <xf numFmtId="0" fontId="26" fillId="0" borderId="32" xfId="0" applyFont="1" applyBorder="1"/>
    <xf numFmtId="0" fontId="37" fillId="0" borderId="30" xfId="0" applyFont="1" applyBorder="1"/>
    <xf numFmtId="0" fontId="29" fillId="0" borderId="20" xfId="0" applyFont="1" applyBorder="1"/>
    <xf numFmtId="0" fontId="40" fillId="0" borderId="20" xfId="0" applyFont="1" applyBorder="1"/>
    <xf numFmtId="0" fontId="27" fillId="0" borderId="20" xfId="0" applyFont="1" applyBorder="1"/>
    <xf numFmtId="0" fontId="41" fillId="0" borderId="2" xfId="0" applyFont="1" applyBorder="1" applyAlignment="1">
      <alignment vertical="center"/>
    </xf>
    <xf numFmtId="0" fontId="41" fillId="0" borderId="2" xfId="0" applyFont="1" applyBorder="1" applyAlignment="1">
      <alignment vertical="center" wrapText="1"/>
    </xf>
    <xf numFmtId="0" fontId="41" fillId="0" borderId="10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3" fillId="13" borderId="0" xfId="0" applyFont="1" applyFill="1" applyAlignment="1">
      <alignment vertical="center"/>
    </xf>
    <xf numFmtId="0" fontId="20" fillId="8" borderId="9" xfId="0" applyFont="1" applyFill="1" applyBorder="1" applyAlignment="1">
      <alignment horizontal="center"/>
    </xf>
    <xf numFmtId="0" fontId="21" fillId="8" borderId="20" xfId="0" applyFont="1" applyFill="1" applyBorder="1" applyAlignment="1">
      <alignment horizontal="center" wrapText="1"/>
    </xf>
    <xf numFmtId="0" fontId="20" fillId="8" borderId="20" xfId="0" applyFont="1" applyFill="1" applyBorder="1" applyAlignment="1">
      <alignment horizontal="center" wrapText="1"/>
    </xf>
    <xf numFmtId="0" fontId="22" fillId="8" borderId="20" xfId="0" applyFont="1" applyFill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6" fillId="13" borderId="2" xfId="0" applyFont="1" applyFill="1" applyBorder="1" applyAlignment="1">
      <alignment vertical="center"/>
    </xf>
    <xf numFmtId="0" fontId="8" fillId="13" borderId="2" xfId="0" applyFont="1" applyFill="1" applyBorder="1" applyAlignment="1">
      <alignment vertical="center"/>
    </xf>
    <xf numFmtId="2" fontId="7" fillId="13" borderId="2" xfId="0" applyNumberFormat="1" applyFont="1" applyFill="1" applyBorder="1" applyAlignment="1">
      <alignment horizontal="center" vertical="center"/>
    </xf>
    <xf numFmtId="2" fontId="8" fillId="13" borderId="2" xfId="0" applyNumberFormat="1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vertical="center"/>
    </xf>
    <xf numFmtId="0" fontId="15" fillId="13" borderId="2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vertical="center"/>
    </xf>
    <xf numFmtId="2" fontId="7" fillId="13" borderId="5" xfId="0" applyNumberFormat="1" applyFont="1" applyFill="1" applyBorder="1" applyAlignment="1">
      <alignment horizontal="center" vertical="center"/>
    </xf>
    <xf numFmtId="2" fontId="8" fillId="13" borderId="5" xfId="0" applyNumberFormat="1" applyFont="1" applyFill="1" applyBorder="1" applyAlignment="1">
      <alignment horizontal="center" vertical="center"/>
    </xf>
    <xf numFmtId="2" fontId="6" fillId="13" borderId="2" xfId="0" applyNumberFormat="1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vertical="center"/>
    </xf>
    <xf numFmtId="2" fontId="7" fillId="13" borderId="3" xfId="0" applyNumberFormat="1" applyFont="1" applyFill="1" applyBorder="1" applyAlignment="1">
      <alignment horizontal="center" vertical="center"/>
    </xf>
    <xf numFmtId="2" fontId="8" fillId="13" borderId="3" xfId="0" applyNumberFormat="1" applyFont="1" applyFill="1" applyBorder="1" applyAlignment="1">
      <alignment horizontal="center" vertical="center"/>
    </xf>
    <xf numFmtId="2" fontId="6" fillId="13" borderId="3" xfId="0" applyNumberFormat="1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vertical="center"/>
    </xf>
    <xf numFmtId="0" fontId="15" fillId="13" borderId="3" xfId="0" applyFont="1" applyFill="1" applyBorder="1" applyAlignment="1">
      <alignment horizontal="center" vertical="center"/>
    </xf>
    <xf numFmtId="2" fontId="44" fillId="13" borderId="2" xfId="0" applyNumberFormat="1" applyFont="1" applyFill="1" applyBorder="1" applyAlignment="1">
      <alignment horizontal="center" vertical="center"/>
    </xf>
    <xf numFmtId="0" fontId="8" fillId="13" borderId="7" xfId="0" applyFont="1" applyFill="1" applyBorder="1" applyAlignment="1">
      <alignment vertical="center"/>
    </xf>
    <xf numFmtId="0" fontId="13" fillId="0" borderId="34" xfId="0" applyFont="1" applyBorder="1" applyAlignment="1">
      <alignment vertical="center"/>
    </xf>
    <xf numFmtId="0" fontId="8" fillId="13" borderId="34" xfId="0" applyFont="1" applyFill="1" applyBorder="1" applyAlignment="1">
      <alignment vertical="center"/>
    </xf>
    <xf numFmtId="2" fontId="7" fillId="13" borderId="22" xfId="0" applyNumberFormat="1" applyFont="1" applyFill="1" applyBorder="1" applyAlignment="1">
      <alignment horizontal="center" vertical="center"/>
    </xf>
    <xf numFmtId="0" fontId="8" fillId="13" borderId="35" xfId="0" applyFont="1" applyFill="1" applyBorder="1" applyAlignment="1">
      <alignment vertical="center"/>
    </xf>
    <xf numFmtId="0" fontId="8" fillId="13" borderId="36" xfId="0" applyFont="1" applyFill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vertical="center" wrapText="1"/>
    </xf>
    <xf numFmtId="0" fontId="9" fillId="5" borderId="1" xfId="1" applyFont="1" applyFill="1" applyBorder="1" applyAlignment="1">
      <alignment horizontal="center" vertical="center"/>
    </xf>
    <xf numFmtId="164" fontId="10" fillId="4" borderId="1" xfId="1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6" fillId="7" borderId="26" xfId="0" applyFont="1" applyFill="1" applyBorder="1" applyAlignment="1">
      <alignment horizontal="center"/>
    </xf>
    <xf numFmtId="0" fontId="36" fillId="7" borderId="27" xfId="0" applyFont="1" applyFill="1" applyBorder="1" applyAlignment="1">
      <alignment horizontal="center"/>
    </xf>
    <xf numFmtId="0" fontId="33" fillId="0" borderId="7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20" fillId="0" borderId="9" xfId="0" applyFont="1" applyBorder="1" applyAlignment="1">
      <alignment wrapText="1"/>
    </xf>
    <xf numFmtId="0" fontId="11" fillId="11" borderId="17" xfId="0" applyFont="1" applyFill="1" applyBorder="1" applyAlignment="1">
      <alignment horizontal="center" vertical="center" wrapText="1"/>
    </xf>
    <xf numFmtId="0" fontId="11" fillId="11" borderId="18" xfId="0" applyFont="1" applyFill="1" applyBorder="1" applyAlignment="1">
      <alignment horizontal="center" vertical="center" wrapText="1"/>
    </xf>
    <xf numFmtId="0" fontId="11" fillId="11" borderId="19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0" fontId="11" fillId="11" borderId="20" xfId="0" applyFont="1" applyFill="1" applyBorder="1" applyAlignment="1">
      <alignment horizontal="center" vertical="center" wrapText="1"/>
    </xf>
    <xf numFmtId="164" fontId="7" fillId="12" borderId="17" xfId="1" applyNumberFormat="1" applyFont="1" applyFill="1" applyBorder="1" applyAlignment="1">
      <alignment horizontal="center" vertical="center"/>
    </xf>
    <xf numFmtId="164" fontId="7" fillId="12" borderId="18" xfId="1" applyNumberFormat="1" applyFont="1" applyFill="1" applyBorder="1" applyAlignment="1">
      <alignment horizontal="center" vertical="center"/>
    </xf>
    <xf numFmtId="164" fontId="7" fillId="12" borderId="19" xfId="1" applyNumberFormat="1" applyFont="1" applyFill="1" applyBorder="1" applyAlignment="1">
      <alignment horizontal="center" vertical="center"/>
    </xf>
    <xf numFmtId="0" fontId="47" fillId="11" borderId="33" xfId="0" applyFont="1" applyFill="1" applyBorder="1" applyAlignment="1">
      <alignment horizontal="center" vertical="center" wrapText="1"/>
    </xf>
    <xf numFmtId="0" fontId="47" fillId="11" borderId="15" xfId="0" applyFont="1" applyFill="1" applyBorder="1" applyAlignment="1">
      <alignment horizontal="center" vertical="center" wrapText="1"/>
    </xf>
    <xf numFmtId="0" fontId="47" fillId="11" borderId="16" xfId="0" applyFont="1" applyFill="1" applyBorder="1" applyAlignment="1">
      <alignment horizontal="center" vertical="center" wrapText="1"/>
    </xf>
    <xf numFmtId="0" fontId="44" fillId="11" borderId="28" xfId="0" applyFont="1" applyFill="1" applyBorder="1" applyAlignment="1">
      <alignment horizontal="center" vertical="center" wrapText="1"/>
    </xf>
    <xf numFmtId="0" fontId="44" fillId="11" borderId="0" xfId="0" applyFont="1" applyFill="1" applyAlignment="1">
      <alignment horizontal="center" vertical="center" wrapText="1"/>
    </xf>
    <xf numFmtId="0" fontId="44" fillId="11" borderId="8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7" fillId="12" borderId="33" xfId="1" applyNumberFormat="1" applyFont="1" applyFill="1" applyBorder="1" applyAlignment="1">
      <alignment horizontal="center" vertical="center"/>
    </xf>
    <xf numFmtId="164" fontId="7" fillId="12" borderId="15" xfId="1" applyNumberFormat="1" applyFont="1" applyFill="1" applyBorder="1" applyAlignment="1">
      <alignment horizontal="center" vertical="center"/>
    </xf>
    <xf numFmtId="164" fontId="7" fillId="12" borderId="16" xfId="1" applyNumberFormat="1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/>
    </xf>
    <xf numFmtId="0" fontId="18" fillId="7" borderId="18" xfId="0" applyFont="1" applyFill="1" applyBorder="1" applyAlignment="1">
      <alignment horizontal="center"/>
    </xf>
    <xf numFmtId="0" fontId="18" fillId="7" borderId="19" xfId="0" applyFont="1" applyFill="1" applyBorder="1" applyAlignment="1">
      <alignment horizontal="center"/>
    </xf>
    <xf numFmtId="0" fontId="21" fillId="0" borderId="7" xfId="0" applyFont="1" applyBorder="1" applyAlignment="1">
      <alignment wrapText="1"/>
    </xf>
    <xf numFmtId="0" fontId="21" fillId="0" borderId="21" xfId="0" applyFont="1" applyBorder="1" applyAlignment="1">
      <alignment wrapText="1"/>
    </xf>
    <xf numFmtId="0" fontId="26" fillId="0" borderId="7" xfId="0" applyFont="1" applyBorder="1" applyAlignment="1">
      <alignment wrapText="1"/>
    </xf>
    <xf numFmtId="0" fontId="26" fillId="0" borderId="21" xfId="0" applyFont="1" applyBorder="1" applyAlignment="1">
      <alignment wrapText="1"/>
    </xf>
    <xf numFmtId="0" fontId="20" fillId="14" borderId="33" xfId="0" applyFont="1" applyFill="1" applyBorder="1" applyAlignment="1">
      <alignment horizontal="center"/>
    </xf>
    <xf numFmtId="0" fontId="20" fillId="14" borderId="15" xfId="0" applyFont="1" applyFill="1" applyBorder="1" applyAlignment="1">
      <alignment horizontal="center"/>
    </xf>
    <xf numFmtId="0" fontId="20" fillId="14" borderId="16" xfId="0" applyFont="1" applyFill="1" applyBorder="1" applyAlignment="1">
      <alignment horizontal="center"/>
    </xf>
    <xf numFmtId="0" fontId="21" fillId="11" borderId="28" xfId="0" applyFont="1" applyFill="1" applyBorder="1" applyAlignment="1">
      <alignment horizontal="center" wrapText="1"/>
    </xf>
    <xf numFmtId="0" fontId="21" fillId="11" borderId="0" xfId="0" applyFont="1" applyFill="1" applyAlignment="1">
      <alignment horizontal="center" wrapText="1"/>
    </xf>
    <xf numFmtId="0" fontId="21" fillId="11" borderId="8" xfId="0" applyFont="1" applyFill="1" applyBorder="1" applyAlignment="1">
      <alignment horizontal="center" wrapText="1"/>
    </xf>
    <xf numFmtId="0" fontId="45" fillId="11" borderId="28" xfId="0" applyFont="1" applyFill="1" applyBorder="1" applyAlignment="1">
      <alignment horizontal="center" wrapText="1"/>
    </xf>
    <xf numFmtId="0" fontId="26" fillId="11" borderId="0" xfId="0" applyFont="1" applyFill="1" applyAlignment="1">
      <alignment horizontal="center" wrapText="1"/>
    </xf>
    <xf numFmtId="0" fontId="26" fillId="11" borderId="8" xfId="0" applyFont="1" applyFill="1" applyBorder="1" applyAlignment="1">
      <alignment horizont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/>
    <xf numFmtId="0" fontId="33" fillId="0" borderId="7" xfId="0" applyFont="1" applyBorder="1" applyAlignment="1"/>
    <xf numFmtId="0" fontId="26" fillId="0" borderId="28" xfId="0" applyFont="1" applyBorder="1" applyAlignment="1"/>
    <xf numFmtId="0" fontId="26" fillId="0" borderId="21" xfId="0" applyFont="1" applyBorder="1" applyAlignment="1"/>
    <xf numFmtId="0" fontId="33" fillId="0" borderId="21" xfId="0" applyFont="1" applyBorder="1" applyAlignment="1"/>
    <xf numFmtId="0" fontId="26" fillId="0" borderId="29" xfId="0" applyFont="1" applyBorder="1" applyAlignment="1"/>
    <xf numFmtId="0" fontId="19" fillId="0" borderId="15" xfId="0" applyFont="1" applyBorder="1" applyAlignment="1"/>
    <xf numFmtId="0" fontId="19" fillId="0" borderId="25" xfId="0" applyFont="1" applyBorder="1" applyAlignment="1"/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FF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view="pageBreakPreview" zoomScaleNormal="100" zoomScaleSheetLayoutView="100" workbookViewId="0">
      <selection activeCell="B28" sqref="B28"/>
    </sheetView>
  </sheetViews>
  <sheetFormatPr defaultColWidth="11.42578125" defaultRowHeight="12.75"/>
  <cols>
    <col min="1" max="1" width="23" style="6" customWidth="1"/>
    <col min="2" max="2" width="29.42578125" style="6" customWidth="1"/>
    <col min="3" max="3" width="9.7109375" style="6" customWidth="1"/>
    <col min="4" max="5" width="10.5703125" style="6" customWidth="1"/>
    <col min="6" max="6" width="11.5703125" style="6" customWidth="1"/>
    <col min="7" max="7" width="11.7109375" style="6" customWidth="1"/>
    <col min="8" max="8" width="10.7109375" style="6" customWidth="1"/>
    <col min="9" max="16384" width="11.42578125" style="6"/>
  </cols>
  <sheetData>
    <row r="1" spans="1:8" ht="24.95" customHeight="1">
      <c r="A1" s="212" t="s">
        <v>0</v>
      </c>
      <c r="B1" s="212"/>
      <c r="C1" s="212"/>
      <c r="D1" s="212"/>
      <c r="E1" s="212"/>
      <c r="F1" s="212"/>
      <c r="G1" s="212"/>
      <c r="H1" s="212"/>
    </row>
    <row r="2" spans="1:8" s="7" customFormat="1" ht="23.1" customHeight="1">
      <c r="A2" s="213" t="s">
        <v>1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</row>
    <row r="4" spans="1:8" ht="24.95" customHeight="1">
      <c r="A4" s="214" t="s">
        <v>10</v>
      </c>
      <c r="B4" s="10" t="s">
        <v>11</v>
      </c>
      <c r="C4" s="41">
        <v>56.92</v>
      </c>
      <c r="D4" s="11">
        <v>56.92</v>
      </c>
      <c r="E4" s="12"/>
      <c r="F4" s="12"/>
      <c r="G4" s="12"/>
      <c r="H4" s="90">
        <v>1</v>
      </c>
    </row>
    <row r="5" spans="1:8" ht="24.95" customHeight="1">
      <c r="A5" s="215"/>
      <c r="B5" s="10" t="s">
        <v>12</v>
      </c>
      <c r="C5" s="53">
        <v>60.66</v>
      </c>
      <c r="D5" s="13">
        <v>60.66</v>
      </c>
      <c r="E5" s="15"/>
      <c r="F5" s="14"/>
      <c r="G5" s="14"/>
      <c r="H5" s="91">
        <v>1</v>
      </c>
    </row>
    <row r="6" spans="1:8" ht="24.95" customHeight="1">
      <c r="A6" s="215"/>
      <c r="B6" s="10" t="s">
        <v>13</v>
      </c>
      <c r="C6" s="53">
        <v>61.7</v>
      </c>
      <c r="D6" s="13">
        <v>61.7</v>
      </c>
      <c r="E6" s="15"/>
      <c r="F6" s="14"/>
      <c r="G6" s="14"/>
      <c r="H6" s="91">
        <v>1</v>
      </c>
    </row>
    <row r="7" spans="1:8" ht="24.95" customHeight="1">
      <c r="A7" s="215"/>
      <c r="B7" s="28" t="s">
        <v>14</v>
      </c>
      <c r="C7" s="60">
        <v>33.47</v>
      </c>
      <c r="D7" s="29">
        <v>33.47</v>
      </c>
      <c r="E7" s="31"/>
      <c r="F7" s="30"/>
      <c r="G7" s="30"/>
      <c r="H7" s="92">
        <v>1</v>
      </c>
    </row>
    <row r="8" spans="1:8" ht="24.95" customHeight="1">
      <c r="A8" s="32" t="s">
        <v>15</v>
      </c>
      <c r="B8" s="33" t="s">
        <v>16</v>
      </c>
      <c r="C8" s="81">
        <v>136.83000000000001</v>
      </c>
      <c r="D8" s="34">
        <v>136.83000000000001</v>
      </c>
      <c r="E8" s="36"/>
      <c r="F8" s="35"/>
      <c r="G8" s="35"/>
      <c r="H8" s="93">
        <v>1</v>
      </c>
    </row>
    <row r="9" spans="1:8" ht="24.95" customHeight="1">
      <c r="A9" s="32" t="s">
        <v>17</v>
      </c>
      <c r="B9" s="33" t="s">
        <v>18</v>
      </c>
      <c r="C9" s="81">
        <v>136.25</v>
      </c>
      <c r="D9" s="34">
        <v>136.25</v>
      </c>
      <c r="E9" s="36"/>
      <c r="F9" s="35"/>
      <c r="G9" s="35"/>
      <c r="H9" s="93">
        <v>1</v>
      </c>
    </row>
    <row r="10" spans="1:8" ht="24.95" customHeight="1">
      <c r="A10" s="32"/>
      <c r="B10" s="33" t="s">
        <v>19</v>
      </c>
      <c r="C10" s="81">
        <f>4.13</f>
        <v>4.13</v>
      </c>
      <c r="D10" s="34">
        <f>4.13</f>
        <v>4.13</v>
      </c>
      <c r="E10" s="36"/>
      <c r="F10" s="35"/>
      <c r="G10" s="35"/>
      <c r="H10" s="93">
        <v>1</v>
      </c>
    </row>
    <row r="11" spans="1:8" ht="15.75">
      <c r="A11" s="21"/>
      <c r="B11" s="21"/>
      <c r="C11" s="22">
        <f>SUM(C4:C10)</f>
        <v>489.96000000000004</v>
      </c>
      <c r="D11" s="23">
        <f>SUM(D4:D10)</f>
        <v>489.96000000000004</v>
      </c>
      <c r="E11" s="23">
        <f>SUM(E4:E10)</f>
        <v>0</v>
      </c>
      <c r="F11" s="23">
        <f>SUM(F4:F10)</f>
        <v>0</v>
      </c>
      <c r="G11" s="23">
        <f>SUM(G4:G10)</f>
        <v>0</v>
      </c>
      <c r="H11" s="24"/>
    </row>
    <row r="12" spans="1:8" ht="15.75">
      <c r="A12" s="25"/>
      <c r="B12" s="25"/>
      <c r="C12" s="25"/>
      <c r="D12" s="26"/>
      <c r="E12" s="25"/>
      <c r="F12" s="25"/>
      <c r="G12" s="27"/>
    </row>
    <row r="13" spans="1:8">
      <c r="A13" s="6" t="s">
        <v>20</v>
      </c>
    </row>
    <row r="15" spans="1:8" ht="30" customHeight="1">
      <c r="A15" s="216" t="s">
        <v>21</v>
      </c>
      <c r="B15" s="217"/>
      <c r="C15" s="217"/>
      <c r="D15" s="217"/>
      <c r="E15" s="217"/>
      <c r="F15" s="217"/>
      <c r="G15" s="154"/>
    </row>
    <row r="16" spans="1:8" ht="15.75">
      <c r="A16" s="155" t="s">
        <v>3</v>
      </c>
      <c r="B16" s="161" t="s">
        <v>22</v>
      </c>
      <c r="C16" s="156" t="s">
        <v>23</v>
      </c>
      <c r="D16" s="156" t="s">
        <v>24</v>
      </c>
      <c r="E16" s="156" t="s">
        <v>25</v>
      </c>
      <c r="F16" s="162" t="s">
        <v>26</v>
      </c>
      <c r="G16" s="167" t="s">
        <v>27</v>
      </c>
    </row>
    <row r="17" spans="1:7" ht="12.75" customHeight="1">
      <c r="A17" s="218" t="s">
        <v>28</v>
      </c>
      <c r="B17" s="220">
        <v>323.91000000000003</v>
      </c>
      <c r="C17" s="275" t="s">
        <v>29</v>
      </c>
      <c r="D17" s="276">
        <v>323.91000000000003</v>
      </c>
      <c r="E17" s="275" t="s">
        <v>29</v>
      </c>
      <c r="F17" s="277" t="s">
        <v>29</v>
      </c>
      <c r="G17" s="164"/>
    </row>
    <row r="18" spans="1:7" ht="12.75" customHeight="1">
      <c r="A18" s="218"/>
      <c r="B18" s="220"/>
      <c r="C18" s="275"/>
      <c r="D18" s="276"/>
      <c r="E18" s="275"/>
      <c r="F18" s="277"/>
      <c r="G18" s="166">
        <v>7</v>
      </c>
    </row>
    <row r="19" spans="1:7" ht="12.75" customHeight="1">
      <c r="A19" s="219"/>
      <c r="B19" s="221"/>
      <c r="C19" s="278"/>
      <c r="D19" s="279"/>
      <c r="E19" s="278"/>
      <c r="F19" s="280"/>
      <c r="G19" s="165"/>
    </row>
    <row r="20" spans="1:7" ht="15.75">
      <c r="A20" s="158" t="s">
        <v>30</v>
      </c>
      <c r="B20" s="168">
        <v>323.91000000000003</v>
      </c>
      <c r="C20" s="169" t="s">
        <v>29</v>
      </c>
      <c r="D20" s="170">
        <v>323.91000000000003</v>
      </c>
      <c r="E20" s="159" t="s">
        <v>29</v>
      </c>
      <c r="F20" s="163" t="s">
        <v>29</v>
      </c>
      <c r="G20" s="165"/>
    </row>
    <row r="21" spans="1:7" ht="15">
      <c r="A21" s="160"/>
      <c r="B21" s="160"/>
      <c r="C21" s="157"/>
      <c r="D21" s="157"/>
      <c r="E21" s="157"/>
      <c r="F21" s="157"/>
      <c r="G21" s="157"/>
    </row>
  </sheetData>
  <mergeCells count="10">
    <mergeCell ref="A1:H1"/>
    <mergeCell ref="A2:H2"/>
    <mergeCell ref="A4:A7"/>
    <mergeCell ref="A15:F15"/>
    <mergeCell ref="A17:A19"/>
    <mergeCell ref="B17:B19"/>
    <mergeCell ref="C17:C19"/>
    <mergeCell ref="D17:D19"/>
    <mergeCell ref="E17:E19"/>
    <mergeCell ref="F17:F19"/>
  </mergeCells>
  <printOptions horizontalCentered="1"/>
  <pageMargins left="0.23622047244094491" right="0.23622047244094491" top="0.39370078740157483" bottom="0.59055118110236227" header="0.31496062992125984" footer="0.31496062992125984"/>
  <pageSetup paperSize="9" orientation="portrait" r:id="rId1"/>
  <headerFooter>
    <oddFooter>&amp;LCCP bionettoyage 2022&amp;RJuin 21 / J.B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3"/>
  <sheetViews>
    <sheetView topLeftCell="A52" zoomScaleNormal="100" zoomScaleSheetLayoutView="100" workbookViewId="0">
      <selection activeCell="D101" sqref="D101"/>
    </sheetView>
  </sheetViews>
  <sheetFormatPr defaultColWidth="11.42578125" defaultRowHeight="15"/>
  <cols>
    <col min="1" max="1" width="11.42578125" style="6" customWidth="1"/>
    <col min="2" max="2" width="37.140625" style="6" customWidth="1"/>
    <col min="3" max="3" width="9.7109375" style="71" customWidth="1"/>
    <col min="4" max="7" width="6.7109375" style="73" customWidth="1"/>
    <col min="8" max="8" width="10.7109375" style="6" customWidth="1"/>
    <col min="9" max="16384" width="11.42578125" style="6"/>
  </cols>
  <sheetData>
    <row r="1" spans="1:8" ht="24.95" customHeight="1">
      <c r="A1" s="228" t="s">
        <v>0</v>
      </c>
      <c r="B1" s="228"/>
      <c r="C1" s="228"/>
      <c r="D1" s="228"/>
      <c r="E1" s="228"/>
      <c r="F1" s="228"/>
      <c r="G1" s="228"/>
      <c r="H1" s="228"/>
    </row>
    <row r="2" spans="1:8" s="7" customFormat="1" ht="23.1" customHeight="1">
      <c r="A2" s="213" t="s">
        <v>31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64" t="s">
        <v>5</v>
      </c>
      <c r="E3" s="64" t="s">
        <v>6</v>
      </c>
      <c r="F3" s="64" t="s">
        <v>7</v>
      </c>
      <c r="G3" s="64" t="s">
        <v>8</v>
      </c>
      <c r="H3" s="5" t="s">
        <v>9</v>
      </c>
    </row>
    <row r="4" spans="1:8" s="7" customFormat="1" ht="35.1" customHeight="1">
      <c r="A4" s="233" t="s">
        <v>32</v>
      </c>
      <c r="B4" s="234"/>
      <c r="C4" s="234"/>
      <c r="D4" s="234"/>
      <c r="E4" s="234"/>
      <c r="F4" s="234"/>
      <c r="G4" s="234"/>
      <c r="H4" s="235"/>
    </row>
    <row r="5" spans="1:8" ht="24.95" customHeight="1">
      <c r="A5" s="225" t="s">
        <v>33</v>
      </c>
      <c r="B5" s="48" t="s">
        <v>34</v>
      </c>
      <c r="C5" s="40">
        <v>15.34</v>
      </c>
      <c r="D5" s="37">
        <v>15.34</v>
      </c>
      <c r="E5" s="43"/>
      <c r="F5" s="43"/>
      <c r="G5" s="43"/>
      <c r="H5" s="76">
        <v>1</v>
      </c>
    </row>
    <row r="6" spans="1:8" ht="24.95" customHeight="1">
      <c r="A6" s="226"/>
      <c r="B6" s="16" t="s">
        <v>35</v>
      </c>
      <c r="C6" s="41">
        <v>14.17</v>
      </c>
      <c r="D6" s="11">
        <v>14.17</v>
      </c>
      <c r="E6" s="44"/>
      <c r="F6" s="44"/>
      <c r="G6" s="44"/>
      <c r="H6" s="86">
        <v>2</v>
      </c>
    </row>
    <row r="7" spans="1:8" ht="24.95" customHeight="1">
      <c r="A7" s="226"/>
      <c r="B7" s="16" t="s">
        <v>36</v>
      </c>
      <c r="C7" s="41">
        <v>14.07</v>
      </c>
      <c r="D7" s="11">
        <v>14.07</v>
      </c>
      <c r="E7" s="44"/>
      <c r="F7" s="44"/>
      <c r="G7" s="44"/>
      <c r="H7" s="86">
        <v>1</v>
      </c>
    </row>
    <row r="8" spans="1:8" ht="24.95" customHeight="1">
      <c r="A8" s="226"/>
      <c r="B8" s="10" t="s">
        <v>37</v>
      </c>
      <c r="C8" s="52">
        <v>13.24</v>
      </c>
      <c r="D8" s="45"/>
      <c r="E8" s="44"/>
      <c r="F8" s="46">
        <v>13.24</v>
      </c>
      <c r="G8" s="44"/>
      <c r="H8" s="86">
        <v>7</v>
      </c>
    </row>
    <row r="9" spans="1:8" ht="24.95" customHeight="1">
      <c r="A9" s="226"/>
      <c r="B9" s="10" t="s">
        <v>38</v>
      </c>
      <c r="C9" s="42">
        <v>13.26</v>
      </c>
      <c r="D9" s="45"/>
      <c r="E9" s="44"/>
      <c r="F9" s="17">
        <v>13.26</v>
      </c>
      <c r="G9" s="44"/>
      <c r="H9" s="86">
        <v>7</v>
      </c>
    </row>
    <row r="10" spans="1:8" ht="24.95" customHeight="1">
      <c r="A10" s="226"/>
      <c r="B10" s="10" t="s">
        <v>39</v>
      </c>
      <c r="C10" s="42">
        <v>20.85</v>
      </c>
      <c r="D10" s="45"/>
      <c r="E10" s="44"/>
      <c r="F10" s="17">
        <v>20.85</v>
      </c>
      <c r="G10" s="44"/>
      <c r="H10" s="86">
        <v>7</v>
      </c>
    </row>
    <row r="11" spans="1:8" ht="24.95" customHeight="1">
      <c r="A11" s="226"/>
      <c r="B11" s="10" t="s">
        <v>40</v>
      </c>
      <c r="C11" s="42">
        <v>20.85</v>
      </c>
      <c r="D11" s="45"/>
      <c r="E11" s="44"/>
      <c r="F11" s="17">
        <v>20.85</v>
      </c>
      <c r="G11" s="44"/>
      <c r="H11" s="86">
        <v>7</v>
      </c>
    </row>
    <row r="12" spans="1:8" ht="24.95" customHeight="1">
      <c r="A12" s="226"/>
      <c r="B12" s="10" t="s">
        <v>41</v>
      </c>
      <c r="C12" s="42">
        <v>20.86</v>
      </c>
      <c r="D12" s="45"/>
      <c r="E12" s="44"/>
      <c r="F12" s="17">
        <v>20.86</v>
      </c>
      <c r="G12" s="44"/>
      <c r="H12" s="86">
        <v>7</v>
      </c>
    </row>
    <row r="13" spans="1:8" ht="24.95" customHeight="1">
      <c r="A13" s="226"/>
      <c r="B13" s="10" t="s">
        <v>42</v>
      </c>
      <c r="C13" s="42">
        <v>20.86</v>
      </c>
      <c r="D13" s="45"/>
      <c r="E13" s="44"/>
      <c r="F13" s="17">
        <v>20.86</v>
      </c>
      <c r="G13" s="44"/>
      <c r="H13" s="86">
        <v>7</v>
      </c>
    </row>
    <row r="14" spans="1:8" ht="24.95" customHeight="1">
      <c r="A14" s="226"/>
      <c r="B14" s="10" t="s">
        <v>43</v>
      </c>
      <c r="C14" s="42">
        <v>20.86</v>
      </c>
      <c r="D14" s="17">
        <v>20.86</v>
      </c>
      <c r="E14" s="44"/>
      <c r="F14" s="44"/>
      <c r="G14" s="44"/>
      <c r="H14" s="86">
        <v>1</v>
      </c>
    </row>
    <row r="15" spans="1:8" ht="24.95" customHeight="1">
      <c r="A15" s="226"/>
      <c r="B15" s="10" t="s">
        <v>44</v>
      </c>
      <c r="C15" s="42">
        <v>20.96</v>
      </c>
      <c r="D15" s="17">
        <v>20.96</v>
      </c>
      <c r="E15" s="44"/>
      <c r="F15" s="44"/>
      <c r="G15" s="44"/>
      <c r="H15" s="86">
        <v>1</v>
      </c>
    </row>
    <row r="16" spans="1:8" ht="24.95" customHeight="1">
      <c r="A16" s="226"/>
      <c r="B16" s="16" t="s">
        <v>45</v>
      </c>
      <c r="C16" s="42">
        <v>21.01</v>
      </c>
      <c r="D16" s="45"/>
      <c r="E16" s="44"/>
      <c r="F16" s="17">
        <v>21.01</v>
      </c>
      <c r="G16" s="44"/>
      <c r="H16" s="86">
        <v>7</v>
      </c>
    </row>
    <row r="17" spans="1:8" ht="24.95" customHeight="1">
      <c r="A17" s="226"/>
      <c r="B17" s="16" t="s">
        <v>46</v>
      </c>
      <c r="C17" s="42">
        <v>20.85</v>
      </c>
      <c r="D17" s="45"/>
      <c r="E17" s="44"/>
      <c r="F17" s="17">
        <v>20.85</v>
      </c>
      <c r="G17" s="44"/>
      <c r="H17" s="86">
        <v>7</v>
      </c>
    </row>
    <row r="18" spans="1:8" ht="24.95" customHeight="1">
      <c r="A18" s="226"/>
      <c r="B18" s="16" t="s">
        <v>47</v>
      </c>
      <c r="C18" s="42">
        <v>20.85</v>
      </c>
      <c r="D18" s="45"/>
      <c r="E18" s="105">
        <v>20.85</v>
      </c>
      <c r="F18" s="17"/>
      <c r="G18" s="44"/>
      <c r="H18" s="86">
        <v>7</v>
      </c>
    </row>
    <row r="19" spans="1:8" ht="24.95" customHeight="1">
      <c r="A19" s="226"/>
      <c r="B19" s="16" t="s">
        <v>48</v>
      </c>
      <c r="C19" s="42">
        <v>20.85</v>
      </c>
      <c r="D19" s="45"/>
      <c r="E19" s="44"/>
      <c r="F19" s="17">
        <v>20.85</v>
      </c>
      <c r="G19" s="44"/>
      <c r="H19" s="86">
        <v>7</v>
      </c>
    </row>
    <row r="20" spans="1:8" ht="24.95" customHeight="1">
      <c r="A20" s="226"/>
      <c r="B20" s="16" t="s">
        <v>49</v>
      </c>
      <c r="C20" s="42">
        <v>20.85</v>
      </c>
      <c r="D20" s="45"/>
      <c r="E20" s="44"/>
      <c r="F20" s="17">
        <v>20.85</v>
      </c>
      <c r="G20" s="44"/>
      <c r="H20" s="86">
        <v>7</v>
      </c>
    </row>
    <row r="21" spans="1:8" ht="24.95" customHeight="1">
      <c r="A21" s="226"/>
      <c r="B21" s="16" t="s">
        <v>50</v>
      </c>
      <c r="C21" s="42">
        <v>13.03</v>
      </c>
      <c r="D21" s="45"/>
      <c r="E21" s="44"/>
      <c r="F21" s="17">
        <v>13.03</v>
      </c>
      <c r="G21" s="44"/>
      <c r="H21" s="86">
        <v>7</v>
      </c>
    </row>
    <row r="22" spans="1:8" ht="24.95" customHeight="1">
      <c r="A22" s="226"/>
      <c r="B22" s="16" t="s">
        <v>51</v>
      </c>
      <c r="C22" s="42">
        <v>13.01</v>
      </c>
      <c r="D22" s="45"/>
      <c r="E22" s="44"/>
      <c r="F22" s="17">
        <v>13.01</v>
      </c>
      <c r="G22" s="44"/>
      <c r="H22" s="86">
        <v>7</v>
      </c>
    </row>
    <row r="23" spans="1:8" ht="24.95" customHeight="1">
      <c r="A23" s="226"/>
      <c r="B23" s="16" t="s">
        <v>52</v>
      </c>
      <c r="C23" s="42">
        <v>13.03</v>
      </c>
      <c r="D23" s="45"/>
      <c r="E23" s="44"/>
      <c r="F23" s="17">
        <v>13.03</v>
      </c>
      <c r="G23" s="44"/>
      <c r="H23" s="86">
        <v>7</v>
      </c>
    </row>
    <row r="24" spans="1:8" ht="24.95" customHeight="1">
      <c r="A24" s="226"/>
      <c r="B24" s="16" t="s">
        <v>53</v>
      </c>
      <c r="C24" s="42">
        <v>13.11</v>
      </c>
      <c r="D24" s="45"/>
      <c r="E24" s="44"/>
      <c r="F24" s="17">
        <v>13.11</v>
      </c>
      <c r="G24" s="44"/>
      <c r="H24" s="86">
        <v>7</v>
      </c>
    </row>
    <row r="25" spans="1:8" ht="24.95" customHeight="1">
      <c r="A25" s="226"/>
      <c r="B25" s="16" t="s">
        <v>54</v>
      </c>
      <c r="C25" s="42">
        <v>13.13</v>
      </c>
      <c r="D25" s="45"/>
      <c r="E25" s="44"/>
      <c r="F25" s="17">
        <v>13.13</v>
      </c>
      <c r="G25" s="44"/>
      <c r="H25" s="86">
        <v>7</v>
      </c>
    </row>
    <row r="26" spans="1:8" ht="24.95" customHeight="1">
      <c r="A26" s="226"/>
      <c r="B26" s="16" t="s">
        <v>55</v>
      </c>
      <c r="C26" s="42">
        <v>13.01</v>
      </c>
      <c r="D26" s="45"/>
      <c r="E26" s="44"/>
      <c r="F26" s="17">
        <v>13.01</v>
      </c>
      <c r="G26" s="44"/>
      <c r="H26" s="86">
        <v>7</v>
      </c>
    </row>
    <row r="27" spans="1:8" ht="24.95" customHeight="1">
      <c r="A27" s="226"/>
      <c r="B27" s="18" t="s">
        <v>56</v>
      </c>
      <c r="C27" s="42">
        <v>30.11</v>
      </c>
      <c r="D27" s="45"/>
      <c r="E27" s="10">
        <v>30.11</v>
      </c>
      <c r="F27" s="44"/>
      <c r="G27" s="44"/>
      <c r="H27" s="86">
        <v>7</v>
      </c>
    </row>
    <row r="28" spans="1:8" ht="24.95" customHeight="1">
      <c r="A28" s="226"/>
      <c r="B28" s="18" t="s">
        <v>57</v>
      </c>
      <c r="C28" s="42">
        <v>7.22</v>
      </c>
      <c r="D28" s="45"/>
      <c r="E28" s="17">
        <v>7.22</v>
      </c>
      <c r="F28" s="44"/>
      <c r="G28" s="44"/>
      <c r="H28" s="86">
        <v>7</v>
      </c>
    </row>
    <row r="29" spans="1:8" ht="24.95" customHeight="1">
      <c r="A29" s="226"/>
      <c r="B29" s="18" t="s">
        <v>58</v>
      </c>
      <c r="C29" s="42">
        <v>6.46</v>
      </c>
      <c r="D29" s="45"/>
      <c r="E29" s="17">
        <v>6.46</v>
      </c>
      <c r="F29" s="44"/>
      <c r="G29" s="44"/>
      <c r="H29" s="86">
        <v>7</v>
      </c>
    </row>
    <row r="30" spans="1:8" ht="24.95" customHeight="1">
      <c r="A30" s="226"/>
      <c r="B30" s="16" t="s">
        <v>59</v>
      </c>
      <c r="C30" s="42">
        <v>1.7</v>
      </c>
      <c r="D30" s="45"/>
      <c r="E30" s="17">
        <v>1.7</v>
      </c>
      <c r="F30" s="44"/>
      <c r="G30" s="44"/>
      <c r="H30" s="86">
        <v>7</v>
      </c>
    </row>
    <row r="31" spans="1:8" ht="24.95" customHeight="1">
      <c r="A31" s="227"/>
      <c r="B31" s="19" t="s">
        <v>60</v>
      </c>
      <c r="C31" s="49">
        <v>138.16999999999999</v>
      </c>
      <c r="D31" s="50"/>
      <c r="E31" s="20">
        <v>138.16999999999999</v>
      </c>
      <c r="F31" s="51"/>
      <c r="G31" s="51"/>
      <c r="H31" s="87">
        <v>7</v>
      </c>
    </row>
    <row r="32" spans="1:8" ht="24.95" customHeight="1">
      <c r="A32" s="222" t="s">
        <v>61</v>
      </c>
      <c r="B32" s="223"/>
      <c r="C32" s="223"/>
      <c r="D32" s="223"/>
      <c r="E32" s="223"/>
      <c r="F32" s="223"/>
      <c r="G32" s="223"/>
      <c r="H32" s="224"/>
    </row>
    <row r="33" spans="1:8" ht="24.95" customHeight="1">
      <c r="A33" s="225" t="s">
        <v>62</v>
      </c>
      <c r="B33" s="48" t="s">
        <v>63</v>
      </c>
      <c r="C33" s="55">
        <v>59.62</v>
      </c>
      <c r="D33" s="62">
        <v>59.62</v>
      </c>
      <c r="E33" s="43"/>
      <c r="F33" s="43"/>
      <c r="G33" s="43"/>
      <c r="H33" s="57">
        <v>7</v>
      </c>
    </row>
    <row r="34" spans="1:8" ht="24.95" customHeight="1">
      <c r="A34" s="226"/>
      <c r="B34" s="10" t="s">
        <v>64</v>
      </c>
      <c r="C34" s="52">
        <v>7.71</v>
      </c>
      <c r="D34" s="46">
        <v>7.71</v>
      </c>
      <c r="E34" s="44"/>
      <c r="F34" s="44"/>
      <c r="G34" s="44"/>
      <c r="H34" s="47">
        <v>2</v>
      </c>
    </row>
    <row r="35" spans="1:8" ht="24.95" customHeight="1">
      <c r="A35" s="226"/>
      <c r="B35" s="16" t="s">
        <v>65</v>
      </c>
      <c r="C35" s="41">
        <v>60.66</v>
      </c>
      <c r="D35" s="11">
        <v>60.66</v>
      </c>
      <c r="E35" s="44"/>
      <c r="F35" s="44"/>
      <c r="G35" s="44"/>
      <c r="H35" s="47">
        <v>7</v>
      </c>
    </row>
    <row r="36" spans="1:8" ht="24.95" customHeight="1">
      <c r="A36" s="226"/>
      <c r="B36" s="16" t="s">
        <v>66</v>
      </c>
      <c r="C36" s="41">
        <v>4.75</v>
      </c>
      <c r="D36" s="11"/>
      <c r="E36" s="44">
        <v>4.75</v>
      </c>
      <c r="F36" s="44"/>
      <c r="G36" s="44"/>
      <c r="H36" s="47">
        <v>7</v>
      </c>
    </row>
    <row r="37" spans="1:8" ht="24.95" customHeight="1">
      <c r="A37" s="226"/>
      <c r="B37" s="16" t="s">
        <v>67</v>
      </c>
      <c r="C37" s="41">
        <v>15.34</v>
      </c>
      <c r="D37" s="11">
        <v>15.34</v>
      </c>
      <c r="E37" s="44"/>
      <c r="F37" s="44"/>
      <c r="G37" s="44"/>
      <c r="H37" s="47">
        <v>1</v>
      </c>
    </row>
    <row r="38" spans="1:8" ht="24.95" customHeight="1">
      <c r="A38" s="226"/>
      <c r="B38" s="16" t="s">
        <v>68</v>
      </c>
      <c r="C38" s="41">
        <v>11</v>
      </c>
      <c r="D38" s="45">
        <v>11</v>
      </c>
      <c r="E38" s="11"/>
      <c r="F38" s="44"/>
      <c r="G38" s="44"/>
      <c r="H38" s="47">
        <v>1</v>
      </c>
    </row>
    <row r="39" spans="1:8" ht="24.95" customHeight="1">
      <c r="A39" s="226"/>
      <c r="B39" s="16" t="s">
        <v>69</v>
      </c>
      <c r="C39" s="41">
        <v>5.6</v>
      </c>
      <c r="D39" s="45"/>
      <c r="E39" s="11">
        <v>5.6</v>
      </c>
      <c r="F39" s="44"/>
      <c r="G39" s="44"/>
      <c r="H39" s="47">
        <v>7</v>
      </c>
    </row>
    <row r="40" spans="1:8" ht="24.95" customHeight="1">
      <c r="A40" s="226"/>
      <c r="B40" s="16" t="s">
        <v>70</v>
      </c>
      <c r="C40" s="41">
        <v>24.5</v>
      </c>
      <c r="D40" s="45"/>
      <c r="E40" s="11">
        <v>24.5</v>
      </c>
      <c r="F40" s="44"/>
      <c r="G40" s="44"/>
      <c r="H40" s="47">
        <v>7</v>
      </c>
    </row>
    <row r="41" spans="1:8" ht="24.95" customHeight="1">
      <c r="A41" s="226"/>
      <c r="B41" s="16" t="s">
        <v>71</v>
      </c>
      <c r="C41" s="41">
        <v>21</v>
      </c>
      <c r="D41" s="45"/>
      <c r="E41" s="11">
        <v>21</v>
      </c>
      <c r="F41" s="44"/>
      <c r="G41" s="44"/>
      <c r="H41" s="47">
        <v>7</v>
      </c>
    </row>
    <row r="42" spans="1:8" ht="24.95" customHeight="1">
      <c r="A42" s="226"/>
      <c r="B42" s="16" t="s">
        <v>72</v>
      </c>
      <c r="C42" s="41">
        <v>61.42</v>
      </c>
      <c r="D42" s="11">
        <v>61.42</v>
      </c>
      <c r="E42" s="44"/>
      <c r="F42" s="44"/>
      <c r="G42" s="44"/>
      <c r="H42" s="47">
        <v>7</v>
      </c>
    </row>
    <row r="43" spans="1:8" ht="24.95" customHeight="1">
      <c r="A43" s="226"/>
      <c r="B43" s="10" t="s">
        <v>35</v>
      </c>
      <c r="C43" s="52">
        <v>23.77</v>
      </c>
      <c r="D43" s="46">
        <v>23.77</v>
      </c>
      <c r="E43" s="44"/>
      <c r="F43" s="44"/>
      <c r="G43" s="44"/>
      <c r="H43" s="47">
        <v>2</v>
      </c>
    </row>
    <row r="44" spans="1:8" ht="24.95" customHeight="1">
      <c r="A44" s="226"/>
      <c r="B44" s="10" t="s">
        <v>73</v>
      </c>
      <c r="C44" s="52">
        <v>14.51</v>
      </c>
      <c r="D44" s="46">
        <v>14.51</v>
      </c>
      <c r="E44" s="44"/>
      <c r="F44" s="44"/>
      <c r="G44" s="44"/>
      <c r="H44" s="47">
        <v>1</v>
      </c>
    </row>
    <row r="45" spans="1:8" ht="24.95" customHeight="1">
      <c r="A45" s="227"/>
      <c r="B45" s="58" t="s">
        <v>74</v>
      </c>
      <c r="C45" s="59">
        <v>19.61</v>
      </c>
      <c r="D45" s="63">
        <v>19.61</v>
      </c>
      <c r="E45" s="51"/>
      <c r="F45" s="51"/>
      <c r="G45" s="51"/>
      <c r="H45" s="88">
        <v>1</v>
      </c>
    </row>
    <row r="46" spans="1:8" ht="24.95" customHeight="1">
      <c r="A46" s="236" t="s">
        <v>75</v>
      </c>
      <c r="B46" s="237"/>
      <c r="C46" s="237"/>
      <c r="D46" s="237"/>
      <c r="E46" s="237"/>
      <c r="F46" s="237"/>
      <c r="G46" s="237"/>
      <c r="H46" s="238"/>
    </row>
    <row r="47" spans="1:8" ht="24.95" customHeight="1">
      <c r="A47" s="225" t="s">
        <v>76</v>
      </c>
      <c r="B47" s="185" t="s">
        <v>77</v>
      </c>
      <c r="C47" s="186">
        <v>14.17</v>
      </c>
      <c r="D47" s="187">
        <v>14.17</v>
      </c>
      <c r="E47" s="188"/>
      <c r="F47" s="188"/>
      <c r="G47" s="188"/>
      <c r="H47" s="189">
        <v>1</v>
      </c>
    </row>
    <row r="48" spans="1:8" ht="24.95" customHeight="1">
      <c r="A48" s="226"/>
      <c r="B48" s="185" t="s">
        <v>78</v>
      </c>
      <c r="C48" s="186">
        <v>4.07</v>
      </c>
      <c r="D48" s="187">
        <v>14.07</v>
      </c>
      <c r="E48" s="188"/>
      <c r="F48" s="188"/>
      <c r="G48" s="188"/>
      <c r="H48" s="189">
        <v>1</v>
      </c>
    </row>
    <row r="49" spans="1:8" ht="24.95" customHeight="1">
      <c r="A49" s="226"/>
      <c r="B49" s="185" t="s">
        <v>79</v>
      </c>
      <c r="C49" s="186">
        <v>9.65</v>
      </c>
      <c r="D49" s="187"/>
      <c r="E49" s="188">
        <v>9.65</v>
      </c>
      <c r="F49" s="188"/>
      <c r="G49" s="188"/>
      <c r="H49" s="189">
        <v>5</v>
      </c>
    </row>
    <row r="50" spans="1:8" ht="24.95" customHeight="1">
      <c r="A50" s="226"/>
      <c r="B50" s="185" t="s">
        <v>80</v>
      </c>
      <c r="C50" s="186">
        <v>11.56</v>
      </c>
      <c r="D50" s="187"/>
      <c r="E50" s="188">
        <v>11.56</v>
      </c>
      <c r="F50" s="188"/>
      <c r="G50" s="188"/>
      <c r="H50" s="189">
        <v>5</v>
      </c>
    </row>
    <row r="51" spans="1:8" ht="24.95" customHeight="1">
      <c r="A51" s="226"/>
      <c r="B51" s="190" t="s">
        <v>81</v>
      </c>
      <c r="C51" s="191">
        <v>11.56</v>
      </c>
      <c r="D51" s="192"/>
      <c r="E51" s="188">
        <v>11.56</v>
      </c>
      <c r="F51" s="188"/>
      <c r="G51" s="188"/>
      <c r="H51" s="189">
        <v>5</v>
      </c>
    </row>
    <row r="52" spans="1:8" ht="24.95" customHeight="1">
      <c r="A52" s="226"/>
      <c r="B52" s="190" t="s">
        <v>82</v>
      </c>
      <c r="C52" s="191">
        <v>16.12</v>
      </c>
      <c r="D52" s="193"/>
      <c r="E52" s="192">
        <v>16.12</v>
      </c>
      <c r="F52" s="188"/>
      <c r="G52" s="188"/>
      <c r="H52" s="189">
        <v>5</v>
      </c>
    </row>
    <row r="53" spans="1:8" ht="24.95" customHeight="1">
      <c r="A53" s="226"/>
      <c r="B53" s="190" t="s">
        <v>83</v>
      </c>
      <c r="C53" s="191">
        <v>18.96</v>
      </c>
      <c r="D53" s="192">
        <v>18.96</v>
      </c>
      <c r="E53" s="188"/>
      <c r="F53" s="188"/>
      <c r="G53" s="188"/>
      <c r="H53" s="189">
        <v>1</v>
      </c>
    </row>
    <row r="54" spans="1:8" ht="24.95" customHeight="1">
      <c r="A54" s="226"/>
      <c r="B54" s="190" t="s">
        <v>84</v>
      </c>
      <c r="C54" s="191">
        <v>19.68</v>
      </c>
      <c r="D54" s="192"/>
      <c r="E54" s="188">
        <v>19.68</v>
      </c>
      <c r="F54" s="188"/>
      <c r="G54" s="188"/>
      <c r="H54" s="189">
        <v>5</v>
      </c>
    </row>
    <row r="55" spans="1:8" ht="24.95" customHeight="1">
      <c r="A55" s="226"/>
      <c r="B55" s="185" t="s">
        <v>85</v>
      </c>
      <c r="C55" s="186">
        <v>19.350000000000001</v>
      </c>
      <c r="D55" s="187"/>
      <c r="E55" s="188">
        <v>19.350000000000001</v>
      </c>
      <c r="F55" s="188"/>
      <c r="G55" s="188"/>
      <c r="H55" s="189">
        <v>5</v>
      </c>
    </row>
    <row r="56" spans="1:8" ht="24.95" customHeight="1">
      <c r="A56" s="226"/>
      <c r="B56" s="185" t="s">
        <v>86</v>
      </c>
      <c r="C56" s="186">
        <v>19.12</v>
      </c>
      <c r="D56" s="187"/>
      <c r="E56" s="188">
        <v>19.12</v>
      </c>
      <c r="F56" s="188"/>
      <c r="G56" s="188"/>
      <c r="H56" s="189">
        <v>5</v>
      </c>
    </row>
    <row r="57" spans="1:8" ht="24.95" customHeight="1">
      <c r="A57" s="226"/>
      <c r="B57" s="185" t="s">
        <v>87</v>
      </c>
      <c r="C57" s="186">
        <v>19.12</v>
      </c>
      <c r="D57" s="187"/>
      <c r="E57" s="188">
        <v>19.12</v>
      </c>
      <c r="F57" s="188"/>
      <c r="G57" s="188"/>
      <c r="H57" s="189">
        <v>5</v>
      </c>
    </row>
    <row r="58" spans="1:8" ht="24.95" customHeight="1">
      <c r="A58" s="226"/>
      <c r="B58" s="185" t="s">
        <v>88</v>
      </c>
      <c r="C58" s="186">
        <v>19.16</v>
      </c>
      <c r="D58" s="187"/>
      <c r="E58" s="188">
        <v>19.16</v>
      </c>
      <c r="F58" s="188"/>
      <c r="G58" s="188"/>
      <c r="H58" s="189">
        <v>5</v>
      </c>
    </row>
    <row r="59" spans="1:8" ht="24.95" customHeight="1">
      <c r="A59" s="226"/>
      <c r="B59" s="185" t="s">
        <v>89</v>
      </c>
      <c r="C59" s="186">
        <v>19.2</v>
      </c>
      <c r="D59" s="187"/>
      <c r="E59" s="188">
        <v>19.2</v>
      </c>
      <c r="F59" s="188"/>
      <c r="G59" s="188"/>
      <c r="H59" s="189">
        <v>5</v>
      </c>
    </row>
    <row r="60" spans="1:8" ht="24.95" customHeight="1">
      <c r="A60" s="226"/>
      <c r="B60" s="185" t="s">
        <v>90</v>
      </c>
      <c r="C60" s="186">
        <v>19.12</v>
      </c>
      <c r="D60" s="187"/>
      <c r="E60" s="188">
        <v>19.12</v>
      </c>
      <c r="F60" s="188"/>
      <c r="G60" s="188"/>
      <c r="H60" s="189">
        <v>5</v>
      </c>
    </row>
    <row r="61" spans="1:8" ht="24.95" customHeight="1">
      <c r="A61" s="226"/>
      <c r="B61" s="185" t="s">
        <v>91</v>
      </c>
      <c r="C61" s="186">
        <v>19.11</v>
      </c>
      <c r="D61" s="193"/>
      <c r="E61" s="187">
        <v>19.11</v>
      </c>
      <c r="F61" s="188"/>
      <c r="G61" s="188"/>
      <c r="H61" s="189">
        <v>5</v>
      </c>
    </row>
    <row r="62" spans="1:8" ht="24.95" customHeight="1">
      <c r="A62" s="226"/>
      <c r="B62" s="185" t="s">
        <v>92</v>
      </c>
      <c r="C62" s="186">
        <v>19.43</v>
      </c>
      <c r="D62" s="187"/>
      <c r="E62" s="188">
        <v>19.43</v>
      </c>
      <c r="F62" s="188"/>
      <c r="G62" s="188"/>
      <c r="H62" s="189">
        <v>5</v>
      </c>
    </row>
    <row r="63" spans="1:8" ht="24.95" customHeight="1">
      <c r="A63" s="226"/>
      <c r="B63" s="185" t="s">
        <v>70</v>
      </c>
      <c r="C63" s="186">
        <v>19.489999999999998</v>
      </c>
      <c r="D63" s="187"/>
      <c r="E63" s="188">
        <v>19.489999999999998</v>
      </c>
      <c r="F63" s="188"/>
      <c r="G63" s="188"/>
      <c r="H63" s="189">
        <v>5</v>
      </c>
    </row>
    <row r="64" spans="1:8" ht="24.95" customHeight="1">
      <c r="A64" s="226"/>
      <c r="B64" s="185" t="s">
        <v>93</v>
      </c>
      <c r="C64" s="186">
        <v>11.27</v>
      </c>
      <c r="D64" s="193"/>
      <c r="E64" s="187">
        <v>11.27</v>
      </c>
      <c r="F64" s="188"/>
      <c r="G64" s="188"/>
      <c r="H64" s="189">
        <v>5</v>
      </c>
    </row>
    <row r="65" spans="1:11" ht="24.95" customHeight="1">
      <c r="A65" s="226"/>
      <c r="B65" s="184" t="s">
        <v>94</v>
      </c>
      <c r="C65" s="200">
        <v>11.27</v>
      </c>
      <c r="D65" s="187"/>
      <c r="E65" s="188">
        <v>11.27</v>
      </c>
      <c r="F65" s="188"/>
      <c r="G65" s="188"/>
      <c r="H65" s="189">
        <v>5</v>
      </c>
    </row>
    <row r="66" spans="1:11" ht="24.95" customHeight="1">
      <c r="A66" s="226"/>
      <c r="B66" s="184" t="s">
        <v>95</v>
      </c>
      <c r="C66" s="200">
        <v>11.27</v>
      </c>
      <c r="D66" s="187"/>
      <c r="E66" s="188">
        <v>11.27</v>
      </c>
      <c r="F66" s="188"/>
      <c r="G66" s="188"/>
      <c r="H66" s="189">
        <v>5</v>
      </c>
    </row>
    <row r="67" spans="1:11" ht="24.95" customHeight="1">
      <c r="A67" s="226"/>
      <c r="B67" s="184" t="s">
        <v>96</v>
      </c>
      <c r="C67" s="200">
        <v>11.27</v>
      </c>
      <c r="D67" s="187"/>
      <c r="E67" s="188">
        <v>11.27</v>
      </c>
      <c r="F67" s="188"/>
      <c r="G67" s="188"/>
      <c r="H67" s="189">
        <v>5</v>
      </c>
    </row>
    <row r="68" spans="1:11" ht="24.95" customHeight="1">
      <c r="A68" s="226"/>
      <c r="B68" s="185" t="s">
        <v>97</v>
      </c>
      <c r="C68" s="186">
        <v>11.27</v>
      </c>
      <c r="D68" s="187">
        <v>11.27</v>
      </c>
      <c r="E68" s="188"/>
      <c r="F68" s="188"/>
      <c r="G68" s="188"/>
      <c r="H68" s="189">
        <v>1</v>
      </c>
    </row>
    <row r="69" spans="1:11" ht="24.95" customHeight="1">
      <c r="A69" s="226"/>
      <c r="B69" s="185" t="s">
        <v>98</v>
      </c>
      <c r="C69" s="186">
        <v>11.27</v>
      </c>
      <c r="D69" s="187">
        <v>11.27</v>
      </c>
      <c r="E69" s="188"/>
      <c r="F69" s="188"/>
      <c r="G69" s="188"/>
      <c r="H69" s="189">
        <v>1</v>
      </c>
    </row>
    <row r="70" spans="1:11" ht="24.95" customHeight="1">
      <c r="A70" s="226"/>
      <c r="B70" s="201" t="s">
        <v>99</v>
      </c>
      <c r="C70" s="186">
        <v>1.76</v>
      </c>
      <c r="D70" s="187"/>
      <c r="E70" s="188">
        <v>1.76</v>
      </c>
      <c r="F70" s="188"/>
      <c r="G70" s="188"/>
      <c r="H70" s="189">
        <v>5</v>
      </c>
    </row>
    <row r="71" spans="1:11" ht="24.95" customHeight="1">
      <c r="A71" s="229"/>
      <c r="B71" s="205" t="s">
        <v>100</v>
      </c>
      <c r="C71" s="204">
        <v>1.65</v>
      </c>
      <c r="D71" s="187"/>
      <c r="E71" s="188">
        <v>1.65</v>
      </c>
      <c r="F71" s="188"/>
      <c r="G71" s="188"/>
      <c r="H71" s="189">
        <v>5</v>
      </c>
    </row>
    <row r="72" spans="1:11" ht="24.95" customHeight="1">
      <c r="A72" s="229"/>
      <c r="B72" s="203" t="s">
        <v>58</v>
      </c>
      <c r="C72" s="204">
        <v>4.76</v>
      </c>
      <c r="D72" s="187"/>
      <c r="E72" s="188">
        <v>4.76</v>
      </c>
      <c r="F72" s="188"/>
      <c r="G72" s="188"/>
      <c r="H72" s="189">
        <v>5</v>
      </c>
    </row>
    <row r="73" spans="1:11" ht="24.95" customHeight="1">
      <c r="A73" s="229"/>
      <c r="B73" s="206" t="s">
        <v>68</v>
      </c>
      <c r="C73" s="204">
        <v>9.68</v>
      </c>
      <c r="D73" s="187">
        <v>9.68</v>
      </c>
      <c r="E73" s="188"/>
      <c r="F73" s="188"/>
      <c r="G73" s="188"/>
      <c r="H73" s="189">
        <v>1</v>
      </c>
    </row>
    <row r="74" spans="1:11" ht="24.95" customHeight="1">
      <c r="A74" s="226"/>
      <c r="B74" s="201" t="s">
        <v>101</v>
      </c>
      <c r="C74" s="186">
        <v>4.7300000000000004</v>
      </c>
      <c r="D74" s="187"/>
      <c r="E74" s="188">
        <v>4.7300000000000004</v>
      </c>
      <c r="F74" s="188"/>
      <c r="G74" s="188"/>
      <c r="H74" s="189">
        <v>5</v>
      </c>
    </row>
    <row r="75" spans="1:11" ht="24.95" customHeight="1">
      <c r="A75" s="226"/>
      <c r="B75" s="194" t="s">
        <v>102</v>
      </c>
      <c r="C75" s="195">
        <v>138.78</v>
      </c>
      <c r="D75" s="196">
        <v>138.78</v>
      </c>
      <c r="E75" s="197"/>
      <c r="F75" s="198"/>
      <c r="G75" s="198"/>
      <c r="H75" s="199">
        <v>5</v>
      </c>
      <c r="K75" s="202"/>
    </row>
    <row r="76" spans="1:11" ht="24.95" customHeight="1">
      <c r="A76" s="230" t="s">
        <v>103</v>
      </c>
      <c r="B76" s="231"/>
      <c r="C76" s="231"/>
      <c r="D76" s="231"/>
      <c r="E76" s="231"/>
      <c r="F76" s="231"/>
      <c r="G76" s="231"/>
      <c r="H76" s="232"/>
    </row>
    <row r="77" spans="1:11" ht="24.95" customHeight="1">
      <c r="A77" s="225" t="s">
        <v>104</v>
      </c>
      <c r="B77" s="48" t="s">
        <v>72</v>
      </c>
      <c r="C77" s="40">
        <v>46</v>
      </c>
      <c r="D77" s="37">
        <v>46</v>
      </c>
      <c r="E77" s="56"/>
      <c r="F77" s="43"/>
      <c r="G77" s="43"/>
      <c r="H77" s="57">
        <v>5</v>
      </c>
    </row>
    <row r="78" spans="1:11" ht="24.95" customHeight="1">
      <c r="A78" s="226"/>
      <c r="B78" s="16" t="s">
        <v>105</v>
      </c>
      <c r="C78" s="53">
        <v>13.88</v>
      </c>
      <c r="D78" s="67">
        <v>13.88</v>
      </c>
      <c r="E78" s="13"/>
      <c r="F78" s="67"/>
      <c r="G78" s="67"/>
      <c r="H78" s="77">
        <v>7</v>
      </c>
    </row>
    <row r="79" spans="1:11" ht="24.95" customHeight="1">
      <c r="A79" s="226"/>
      <c r="B79" s="16" t="s">
        <v>106</v>
      </c>
      <c r="C79" s="53">
        <v>19.14</v>
      </c>
      <c r="D79" s="13">
        <v>19.14</v>
      </c>
      <c r="E79" s="66"/>
      <c r="F79" s="67"/>
      <c r="G79" s="67"/>
      <c r="H79" s="77">
        <v>1</v>
      </c>
    </row>
    <row r="80" spans="1:11" ht="24.95" customHeight="1">
      <c r="A80" s="226"/>
      <c r="B80" s="16" t="s">
        <v>107</v>
      </c>
      <c r="C80" s="53">
        <v>12.24</v>
      </c>
      <c r="D80" s="13">
        <v>12.24</v>
      </c>
      <c r="E80" s="66"/>
      <c r="F80" s="67"/>
      <c r="G80" s="67"/>
      <c r="H80" s="77">
        <v>1</v>
      </c>
    </row>
    <row r="81" spans="1:8" ht="24.95" customHeight="1">
      <c r="A81" s="226"/>
      <c r="B81" s="16" t="s">
        <v>105</v>
      </c>
      <c r="C81" s="53">
        <v>12.62</v>
      </c>
      <c r="D81" s="13">
        <v>12.62</v>
      </c>
      <c r="E81" s="66"/>
      <c r="F81" s="67"/>
      <c r="G81" s="67"/>
      <c r="H81" s="77">
        <v>7</v>
      </c>
    </row>
    <row r="82" spans="1:8" ht="24.95" customHeight="1">
      <c r="A82" s="226"/>
      <c r="B82" s="16" t="s">
        <v>108</v>
      </c>
      <c r="C82" s="53">
        <v>3.31</v>
      </c>
      <c r="D82" s="13"/>
      <c r="E82" s="17">
        <v>3.31</v>
      </c>
      <c r="F82" s="67"/>
      <c r="G82" s="67"/>
      <c r="H82" s="77">
        <v>5</v>
      </c>
    </row>
    <row r="83" spans="1:8" ht="24.95" customHeight="1">
      <c r="A83" s="226"/>
      <c r="B83" s="16" t="s">
        <v>109</v>
      </c>
      <c r="C83" s="53">
        <v>11.91</v>
      </c>
      <c r="D83" s="13">
        <v>11.91</v>
      </c>
      <c r="E83" s="17"/>
      <c r="F83" s="67"/>
      <c r="G83" s="67"/>
      <c r="H83" s="77">
        <v>5</v>
      </c>
    </row>
    <row r="84" spans="1:8" ht="24.95" customHeight="1">
      <c r="A84" s="226"/>
      <c r="B84" s="16" t="s">
        <v>109</v>
      </c>
      <c r="C84" s="53">
        <v>8.2200000000000006</v>
      </c>
      <c r="D84" s="13">
        <v>8.2200000000000006</v>
      </c>
      <c r="E84" s="66"/>
      <c r="F84" s="67"/>
      <c r="G84" s="67"/>
      <c r="H84" s="77">
        <v>5</v>
      </c>
    </row>
    <row r="85" spans="1:8" ht="24.95" customHeight="1">
      <c r="A85" s="226"/>
      <c r="B85" s="16" t="s">
        <v>110</v>
      </c>
      <c r="C85" s="53">
        <v>12.67</v>
      </c>
      <c r="D85" s="67"/>
      <c r="E85" s="13">
        <v>12.67</v>
      </c>
      <c r="F85" s="67"/>
      <c r="G85" s="67"/>
      <c r="H85" s="77">
        <v>5</v>
      </c>
    </row>
    <row r="86" spans="1:8" ht="24.95" customHeight="1">
      <c r="A86" s="226"/>
      <c r="B86" s="16" t="s">
        <v>108</v>
      </c>
      <c r="C86" s="53">
        <v>3.02</v>
      </c>
      <c r="D86" s="67"/>
      <c r="E86" s="13">
        <v>3.02</v>
      </c>
      <c r="F86" s="67"/>
      <c r="G86" s="67"/>
      <c r="H86" s="77">
        <v>5</v>
      </c>
    </row>
    <row r="87" spans="1:8" ht="24.95" customHeight="1">
      <c r="A87" s="226"/>
      <c r="B87" s="16" t="s">
        <v>111</v>
      </c>
      <c r="C87" s="53">
        <v>13.92</v>
      </c>
      <c r="D87" s="67"/>
      <c r="E87" s="66"/>
      <c r="F87" s="13">
        <v>13.92</v>
      </c>
      <c r="G87" s="67"/>
      <c r="H87" s="77">
        <v>5</v>
      </c>
    </row>
    <row r="88" spans="1:8" ht="24.95" customHeight="1">
      <c r="A88" s="226"/>
      <c r="B88" s="16" t="s">
        <v>112</v>
      </c>
      <c r="C88" s="53">
        <v>9.67</v>
      </c>
      <c r="D88" s="67"/>
      <c r="E88" s="66"/>
      <c r="F88" s="13">
        <v>9.67</v>
      </c>
      <c r="G88" s="67"/>
      <c r="H88" s="77">
        <v>5</v>
      </c>
    </row>
    <row r="89" spans="1:8" ht="24.95" customHeight="1">
      <c r="A89" s="226"/>
      <c r="B89" s="16" t="s">
        <v>113</v>
      </c>
      <c r="C89" s="53">
        <v>9.56</v>
      </c>
      <c r="D89" s="67"/>
      <c r="E89" s="66"/>
      <c r="F89" s="13">
        <v>9.56</v>
      </c>
      <c r="G89" s="67"/>
      <c r="H89" s="77">
        <v>5</v>
      </c>
    </row>
    <row r="90" spans="1:8" ht="24.95" customHeight="1">
      <c r="A90" s="226"/>
      <c r="B90" s="16" t="s">
        <v>114</v>
      </c>
      <c r="C90" s="53">
        <v>8.9700000000000006</v>
      </c>
      <c r="D90" s="67"/>
      <c r="E90" s="66"/>
      <c r="F90" s="13">
        <v>8.9700000000000006</v>
      </c>
      <c r="G90" s="67"/>
      <c r="H90" s="77">
        <v>5</v>
      </c>
    </row>
    <row r="91" spans="1:8" ht="24.95" customHeight="1">
      <c r="A91" s="226"/>
      <c r="B91" s="16" t="s">
        <v>115</v>
      </c>
      <c r="C91" s="53">
        <v>14.82</v>
      </c>
      <c r="D91" s="67"/>
      <c r="E91" s="66"/>
      <c r="F91" s="13">
        <v>14.82</v>
      </c>
      <c r="G91" s="67"/>
      <c r="H91" s="77">
        <v>5</v>
      </c>
    </row>
    <row r="92" spans="1:8" ht="24.95" customHeight="1">
      <c r="A92" s="226"/>
      <c r="B92" s="16" t="s">
        <v>116</v>
      </c>
      <c r="C92" s="53">
        <v>11.78</v>
      </c>
      <c r="D92" s="67"/>
      <c r="E92" s="66"/>
      <c r="F92" s="13">
        <v>11.78</v>
      </c>
      <c r="G92" s="67"/>
      <c r="H92" s="77">
        <v>5</v>
      </c>
    </row>
    <row r="93" spans="1:8" ht="24.95" customHeight="1">
      <c r="A93" s="226"/>
      <c r="B93" s="16" t="s">
        <v>82</v>
      </c>
      <c r="C93" s="53">
        <v>7.59</v>
      </c>
      <c r="D93" s="67"/>
      <c r="E93" s="13">
        <v>7.59</v>
      </c>
      <c r="F93" s="67"/>
      <c r="G93" s="67"/>
      <c r="H93" s="77">
        <v>5</v>
      </c>
    </row>
    <row r="94" spans="1:8" ht="24.95" customHeight="1">
      <c r="A94" s="227"/>
      <c r="B94" s="19" t="s">
        <v>70</v>
      </c>
      <c r="C94" s="54">
        <v>9.58</v>
      </c>
      <c r="D94" s="69"/>
      <c r="E94" s="39">
        <v>9.58</v>
      </c>
      <c r="F94" s="69"/>
      <c r="G94" s="69"/>
      <c r="H94" s="89">
        <v>5</v>
      </c>
    </row>
    <row r="95" spans="1:8" ht="24.95" customHeight="1">
      <c r="A95" s="222" t="s">
        <v>117</v>
      </c>
      <c r="B95" s="223"/>
      <c r="C95" s="223"/>
      <c r="D95" s="223"/>
      <c r="E95" s="223"/>
      <c r="F95" s="223"/>
      <c r="G95" s="223"/>
      <c r="H95" s="224"/>
    </row>
    <row r="96" spans="1:8" ht="24.95" customHeight="1">
      <c r="A96" s="225"/>
      <c r="B96" s="58" t="s">
        <v>118</v>
      </c>
      <c r="C96" s="207">
        <v>14.78</v>
      </c>
      <c r="D96" s="51"/>
      <c r="E96" s="208">
        <v>14.78</v>
      </c>
      <c r="F96" s="51"/>
      <c r="G96" s="51"/>
      <c r="H96" s="88">
        <v>5</v>
      </c>
    </row>
    <row r="97" spans="1:8" ht="24.95" customHeight="1">
      <c r="A97" s="226"/>
      <c r="B97" s="58" t="s">
        <v>119</v>
      </c>
      <c r="C97" s="207">
        <v>92.15</v>
      </c>
      <c r="D97" s="51"/>
      <c r="E97" s="208">
        <v>92.15</v>
      </c>
      <c r="F97" s="51"/>
      <c r="G97" s="51"/>
      <c r="H97" s="88">
        <v>5</v>
      </c>
    </row>
    <row r="98" spans="1:8" ht="24.95" customHeight="1">
      <c r="A98" s="226"/>
      <c r="B98" s="58" t="s">
        <v>120</v>
      </c>
      <c r="C98" s="207">
        <v>16.11</v>
      </c>
      <c r="D98" s="51"/>
      <c r="E98" s="208">
        <v>16.11</v>
      </c>
      <c r="F98" s="51"/>
      <c r="G98" s="51"/>
      <c r="H98" s="88">
        <v>5</v>
      </c>
    </row>
    <row r="99" spans="1:8" ht="24.95" customHeight="1">
      <c r="A99" s="226"/>
      <c r="B99" s="58" t="s">
        <v>108</v>
      </c>
      <c r="C99" s="207">
        <v>3.25</v>
      </c>
      <c r="D99" s="51"/>
      <c r="E99" s="208">
        <v>3.25</v>
      </c>
      <c r="F99" s="51"/>
      <c r="G99" s="51"/>
      <c r="H99" s="88">
        <v>5</v>
      </c>
    </row>
    <row r="100" spans="1:8" ht="24.95" customHeight="1">
      <c r="A100" s="227"/>
      <c r="B100" s="58" t="s">
        <v>121</v>
      </c>
      <c r="C100" s="207">
        <v>34.86</v>
      </c>
      <c r="D100" s="51">
        <v>34.86</v>
      </c>
      <c r="E100" s="208"/>
      <c r="F100" s="51"/>
      <c r="G100" s="51"/>
      <c r="H100" s="88">
        <v>5</v>
      </c>
    </row>
    <row r="101" spans="1:8" ht="15.75">
      <c r="A101" s="21"/>
      <c r="B101" s="21"/>
      <c r="C101" s="70">
        <f>SUM(C5:C100)</f>
        <v>1789.0999999999997</v>
      </c>
      <c r="D101" s="70">
        <f>SUM(D5:D100)</f>
        <v>736.11</v>
      </c>
      <c r="E101" s="70">
        <f>SUM(E5:E100)</f>
        <v>722.46999999999991</v>
      </c>
      <c r="F101" s="70">
        <f>SUM(F5:F100)</f>
        <v>340.52</v>
      </c>
      <c r="G101" s="70">
        <f>SUM(G5:G94)</f>
        <v>0</v>
      </c>
      <c r="H101" s="24"/>
    </row>
    <row r="102" spans="1:8" ht="15.75">
      <c r="A102" s="25"/>
      <c r="B102" s="25"/>
      <c r="D102" s="72"/>
      <c r="G102" s="74"/>
    </row>
    <row r="103" spans="1:8">
      <c r="C103" s="75"/>
    </row>
  </sheetData>
  <mergeCells count="12">
    <mergeCell ref="A95:H95"/>
    <mergeCell ref="A96:A100"/>
    <mergeCell ref="A77:A94"/>
    <mergeCell ref="A1:H1"/>
    <mergeCell ref="A2:H2"/>
    <mergeCell ref="A5:A31"/>
    <mergeCell ref="A33:A45"/>
    <mergeCell ref="A47:A75"/>
    <mergeCell ref="A76:H76"/>
    <mergeCell ref="A4:H4"/>
    <mergeCell ref="A32:H32"/>
    <mergeCell ref="A46:H46"/>
  </mergeCells>
  <printOptions horizontalCentered="1"/>
  <pageMargins left="0.23622047244094491" right="0.23622047244094491" top="0.39370078740157483" bottom="0.59055118110236227" header="0.31496062992125984" footer="0.31496062992125984"/>
  <pageSetup paperSize="9" orientation="portrait" r:id="rId1"/>
  <headerFooter>
    <oddFooter>&amp;LCCP bionettoyage 2022&amp;RJuin 21 / J.B</oddFooter>
  </headerFooter>
  <rowBreaks count="1" manualBreakCount="1">
    <brk id="3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view="pageBreakPreview" zoomScaleNormal="100" zoomScaleSheetLayoutView="100" workbookViewId="0">
      <selection activeCell="J40" sqref="J40"/>
    </sheetView>
  </sheetViews>
  <sheetFormatPr defaultColWidth="11.42578125" defaultRowHeight="15"/>
  <cols>
    <col min="1" max="1" width="12.42578125" style="6" customWidth="1"/>
    <col min="2" max="2" width="29.42578125" style="6" customWidth="1"/>
    <col min="3" max="3" width="9.7109375" style="71" customWidth="1"/>
    <col min="4" max="7" width="6.7109375" style="73" customWidth="1"/>
    <col min="8" max="8" width="10.7109375" style="6" customWidth="1"/>
    <col min="9" max="16384" width="11.42578125" style="6"/>
  </cols>
  <sheetData>
    <row r="1" spans="1:8" ht="24.95" customHeight="1">
      <c r="A1" s="228" t="s">
        <v>0</v>
      </c>
      <c r="B1" s="228"/>
      <c r="C1" s="228"/>
      <c r="D1" s="228"/>
      <c r="E1" s="228"/>
      <c r="F1" s="228"/>
      <c r="G1" s="228"/>
      <c r="H1" s="228"/>
    </row>
    <row r="2" spans="1:8" s="7" customFormat="1" ht="23.1" customHeight="1">
      <c r="A2" s="213" t="s">
        <v>122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64" t="s">
        <v>5</v>
      </c>
      <c r="E3" s="64" t="s">
        <v>6</v>
      </c>
      <c r="F3" s="64" t="s">
        <v>7</v>
      </c>
      <c r="G3" s="64" t="s">
        <v>8</v>
      </c>
      <c r="H3" s="5" t="s">
        <v>9</v>
      </c>
    </row>
    <row r="4" spans="1:8" s="7" customFormat="1" ht="35.1" customHeight="1">
      <c r="A4" s="233" t="s">
        <v>123</v>
      </c>
      <c r="B4" s="234"/>
      <c r="C4" s="234"/>
      <c r="D4" s="234"/>
      <c r="E4" s="234"/>
      <c r="F4" s="234"/>
      <c r="G4" s="234"/>
      <c r="H4" s="235"/>
    </row>
    <row r="5" spans="1:8" ht="24.95" customHeight="1">
      <c r="A5" s="225" t="s">
        <v>123</v>
      </c>
      <c r="B5" s="78" t="s">
        <v>124</v>
      </c>
      <c r="C5" s="55">
        <v>14.75</v>
      </c>
      <c r="D5" s="62">
        <v>14.75</v>
      </c>
      <c r="E5" s="62"/>
      <c r="F5" s="43"/>
      <c r="G5" s="43"/>
      <c r="H5" s="82">
        <v>1</v>
      </c>
    </row>
    <row r="6" spans="1:8" ht="24.95" customHeight="1">
      <c r="A6" s="226"/>
      <c r="B6" s="79" t="s">
        <v>125</v>
      </c>
      <c r="C6" s="52">
        <v>14.7</v>
      </c>
      <c r="D6" s="46">
        <v>14.7</v>
      </c>
      <c r="E6" s="46"/>
      <c r="F6" s="67"/>
      <c r="G6" s="67"/>
      <c r="H6" s="83">
        <v>1</v>
      </c>
    </row>
    <row r="7" spans="1:8" ht="24.95" customHeight="1">
      <c r="A7" s="226"/>
      <c r="B7" s="79" t="s">
        <v>126</v>
      </c>
      <c r="C7" s="52">
        <v>14.8</v>
      </c>
      <c r="D7" s="46">
        <v>14.8</v>
      </c>
      <c r="E7" s="46"/>
      <c r="F7" s="67"/>
      <c r="G7" s="67"/>
      <c r="H7" s="83">
        <v>1</v>
      </c>
    </row>
    <row r="8" spans="1:8" ht="24.95" customHeight="1">
      <c r="A8" s="226"/>
      <c r="B8" s="79" t="s">
        <v>127</v>
      </c>
      <c r="C8" s="52">
        <v>14.51</v>
      </c>
      <c r="D8" s="46">
        <v>14.51</v>
      </c>
      <c r="E8" s="46"/>
      <c r="F8" s="17"/>
      <c r="G8" s="67"/>
      <c r="H8" s="83">
        <v>1</v>
      </c>
    </row>
    <row r="9" spans="1:8" ht="24.95" customHeight="1">
      <c r="A9" s="226"/>
      <c r="B9" s="104" t="s">
        <v>128</v>
      </c>
      <c r="C9" s="52">
        <v>23.57</v>
      </c>
      <c r="D9" s="46">
        <v>23.57</v>
      </c>
      <c r="E9" s="46"/>
      <c r="F9" s="17"/>
      <c r="G9" s="67"/>
      <c r="H9" s="83">
        <v>5</v>
      </c>
    </row>
    <row r="10" spans="1:8" ht="24.95" customHeight="1">
      <c r="A10" s="226"/>
      <c r="B10" s="104" t="s">
        <v>129</v>
      </c>
      <c r="C10" s="52">
        <v>22.77</v>
      </c>
      <c r="D10" s="46">
        <v>22.77</v>
      </c>
      <c r="E10" s="46"/>
      <c r="F10" s="17"/>
      <c r="G10" s="67"/>
      <c r="H10" s="83">
        <v>2</v>
      </c>
    </row>
    <row r="11" spans="1:8" ht="24.95" customHeight="1">
      <c r="A11" s="226"/>
      <c r="B11" s="79" t="s">
        <v>130</v>
      </c>
      <c r="C11" s="52">
        <v>23.13</v>
      </c>
      <c r="D11" s="46">
        <v>23.13</v>
      </c>
      <c r="E11" s="46"/>
      <c r="F11" s="17"/>
      <c r="G11" s="67"/>
      <c r="H11" s="83">
        <v>1</v>
      </c>
    </row>
    <row r="12" spans="1:8" ht="24.95" customHeight="1">
      <c r="A12" s="226"/>
      <c r="B12" s="79" t="s">
        <v>131</v>
      </c>
      <c r="C12" s="52">
        <v>22.8</v>
      </c>
      <c r="D12" s="46">
        <v>22.8</v>
      </c>
      <c r="E12" s="46"/>
      <c r="F12" s="17"/>
      <c r="G12" s="67"/>
      <c r="H12" s="83">
        <v>1</v>
      </c>
    </row>
    <row r="13" spans="1:8" ht="24.95" customHeight="1">
      <c r="A13" s="226"/>
      <c r="B13" s="79" t="s">
        <v>132</v>
      </c>
      <c r="C13" s="52">
        <v>23.16</v>
      </c>
      <c r="D13" s="46">
        <v>23.16</v>
      </c>
      <c r="E13" s="46"/>
      <c r="F13" s="17"/>
      <c r="G13" s="67"/>
      <c r="H13" s="83">
        <v>1</v>
      </c>
    </row>
    <row r="14" spans="1:8" ht="24.95" customHeight="1">
      <c r="A14" s="226"/>
      <c r="B14" s="79" t="s">
        <v>133</v>
      </c>
      <c r="C14" s="52">
        <v>23.06</v>
      </c>
      <c r="D14" s="46">
        <v>23.06</v>
      </c>
      <c r="E14" s="46"/>
      <c r="F14" s="67"/>
      <c r="G14" s="67"/>
      <c r="H14" s="83">
        <v>1</v>
      </c>
    </row>
    <row r="15" spans="1:8" ht="24.95" customHeight="1">
      <c r="A15" s="226"/>
      <c r="B15" s="104" t="s">
        <v>134</v>
      </c>
      <c r="C15" s="52">
        <v>23.63</v>
      </c>
      <c r="D15" s="46">
        <v>23.63</v>
      </c>
      <c r="E15" s="46"/>
      <c r="F15" s="67"/>
      <c r="G15" s="67"/>
      <c r="H15" s="83">
        <v>5</v>
      </c>
    </row>
    <row r="16" spans="1:8" ht="24.95" customHeight="1">
      <c r="A16" s="226"/>
      <c r="B16" s="104" t="s">
        <v>135</v>
      </c>
      <c r="C16" s="52">
        <v>21.04</v>
      </c>
      <c r="D16" s="46">
        <v>21.04</v>
      </c>
      <c r="E16" s="46"/>
      <c r="F16" s="17"/>
      <c r="G16" s="67"/>
      <c r="H16" s="83">
        <v>5</v>
      </c>
    </row>
    <row r="17" spans="1:8" ht="24.95" customHeight="1">
      <c r="A17" s="226"/>
      <c r="B17" s="104" t="s">
        <v>136</v>
      </c>
      <c r="C17" s="52">
        <v>24.56</v>
      </c>
      <c r="D17" s="46">
        <v>24.56</v>
      </c>
      <c r="E17" s="46"/>
      <c r="F17" s="17"/>
      <c r="G17" s="67"/>
      <c r="H17" s="83">
        <v>2</v>
      </c>
    </row>
    <row r="18" spans="1:8" ht="24.95" customHeight="1">
      <c r="A18" s="226"/>
      <c r="B18" s="79" t="s">
        <v>137</v>
      </c>
      <c r="C18" s="52">
        <v>22.14</v>
      </c>
      <c r="D18" s="46">
        <v>22.14</v>
      </c>
      <c r="E18" s="46"/>
      <c r="F18" s="17"/>
      <c r="G18" s="67"/>
      <c r="H18" s="83">
        <v>1</v>
      </c>
    </row>
    <row r="19" spans="1:8" ht="24.95" customHeight="1">
      <c r="A19" s="226"/>
      <c r="B19" s="79" t="s">
        <v>138</v>
      </c>
      <c r="C19" s="52">
        <v>22.9</v>
      </c>
      <c r="D19" s="46">
        <v>22.9</v>
      </c>
      <c r="E19" s="46"/>
      <c r="F19" s="17"/>
      <c r="G19" s="67"/>
      <c r="H19" s="83">
        <v>1</v>
      </c>
    </row>
    <row r="20" spans="1:8" ht="24.95" customHeight="1">
      <c r="A20" s="226"/>
      <c r="B20" s="79" t="s">
        <v>139</v>
      </c>
      <c r="C20" s="52">
        <v>21.83</v>
      </c>
      <c r="D20" s="46">
        <v>21.83</v>
      </c>
      <c r="E20" s="46"/>
      <c r="F20" s="17"/>
      <c r="G20" s="67"/>
      <c r="H20" s="83">
        <v>1</v>
      </c>
    </row>
    <row r="21" spans="1:8" ht="24.95" customHeight="1">
      <c r="A21" s="226"/>
      <c r="B21" s="104" t="s">
        <v>140</v>
      </c>
      <c r="C21" s="52">
        <v>21.66</v>
      </c>
      <c r="D21" s="46">
        <v>21.66</v>
      </c>
      <c r="E21" s="46"/>
      <c r="F21" s="17"/>
      <c r="G21" s="67"/>
      <c r="H21" s="83">
        <v>5</v>
      </c>
    </row>
    <row r="22" spans="1:8" ht="24.95" customHeight="1">
      <c r="A22" s="226"/>
      <c r="B22" s="104" t="s">
        <v>141</v>
      </c>
      <c r="C22" s="52">
        <v>21.08</v>
      </c>
      <c r="D22" s="46">
        <v>21.08</v>
      </c>
      <c r="E22" s="46"/>
      <c r="F22" s="17"/>
      <c r="G22" s="67"/>
      <c r="H22" s="83">
        <v>2</v>
      </c>
    </row>
    <row r="23" spans="1:8" ht="24.95" customHeight="1">
      <c r="A23" s="226"/>
      <c r="B23" s="79" t="s">
        <v>142</v>
      </c>
      <c r="C23" s="52">
        <v>15.35</v>
      </c>
      <c r="D23" s="46">
        <v>15.35</v>
      </c>
      <c r="E23" s="46"/>
      <c r="F23" s="17"/>
      <c r="G23" s="67"/>
      <c r="H23" s="83">
        <v>1</v>
      </c>
    </row>
    <row r="24" spans="1:8" ht="24.95" customHeight="1">
      <c r="A24" s="226"/>
      <c r="B24" s="79" t="s">
        <v>143</v>
      </c>
      <c r="C24" s="52">
        <v>15.35</v>
      </c>
      <c r="D24" s="46">
        <v>15.35</v>
      </c>
      <c r="E24" s="46"/>
      <c r="F24" s="17"/>
      <c r="G24" s="67"/>
      <c r="H24" s="83">
        <v>1</v>
      </c>
    </row>
    <row r="25" spans="1:8" ht="24.95" customHeight="1">
      <c r="A25" s="226"/>
      <c r="B25" s="79" t="s">
        <v>144</v>
      </c>
      <c r="C25" s="52">
        <v>15.38</v>
      </c>
      <c r="D25" s="46">
        <v>15.38</v>
      </c>
      <c r="E25" s="46"/>
      <c r="F25" s="17"/>
      <c r="G25" s="67"/>
      <c r="H25" s="83">
        <v>1</v>
      </c>
    </row>
    <row r="26" spans="1:8" ht="24.95" customHeight="1">
      <c r="A26" s="226"/>
      <c r="B26" s="79" t="s">
        <v>145</v>
      </c>
      <c r="C26" s="42">
        <v>10.01</v>
      </c>
      <c r="D26" s="17">
        <v>10.01</v>
      </c>
      <c r="E26" s="46"/>
      <c r="F26" s="67"/>
      <c r="G26" s="67"/>
      <c r="H26" s="83">
        <v>5</v>
      </c>
    </row>
    <row r="27" spans="1:8" ht="24.95" customHeight="1">
      <c r="A27" s="226"/>
      <c r="B27" s="79" t="s">
        <v>69</v>
      </c>
      <c r="C27" s="42">
        <v>2.4700000000000002</v>
      </c>
      <c r="D27" s="17"/>
      <c r="E27" s="17">
        <v>2.4700000000000002</v>
      </c>
      <c r="F27" s="67"/>
      <c r="G27" s="67"/>
      <c r="H27" s="84">
        <v>7</v>
      </c>
    </row>
    <row r="28" spans="1:8" ht="24.95" customHeight="1">
      <c r="A28" s="226"/>
      <c r="B28" s="79" t="s">
        <v>69</v>
      </c>
      <c r="C28" s="42">
        <v>2.69</v>
      </c>
      <c r="D28" s="17"/>
      <c r="E28" s="17">
        <v>2.69</v>
      </c>
      <c r="F28" s="67"/>
      <c r="G28" s="67"/>
      <c r="H28" s="84">
        <v>7</v>
      </c>
    </row>
    <row r="29" spans="1:8" ht="24.95" customHeight="1">
      <c r="A29" s="226"/>
      <c r="B29" s="79" t="s">
        <v>58</v>
      </c>
      <c r="C29" s="42">
        <v>2.4700000000000002</v>
      </c>
      <c r="D29" s="17"/>
      <c r="E29" s="17">
        <v>2.4700000000000002</v>
      </c>
      <c r="F29" s="17"/>
      <c r="G29" s="67"/>
      <c r="H29" s="83">
        <v>7</v>
      </c>
    </row>
    <row r="30" spans="1:8" ht="24.95" customHeight="1">
      <c r="A30" s="226"/>
      <c r="B30" s="79" t="s">
        <v>146</v>
      </c>
      <c r="C30" s="42">
        <v>106.05</v>
      </c>
      <c r="D30" s="17">
        <v>106.05</v>
      </c>
      <c r="E30" s="17"/>
      <c r="F30" s="67"/>
      <c r="G30" s="67"/>
      <c r="H30" s="84">
        <v>5</v>
      </c>
    </row>
    <row r="31" spans="1:8" ht="24.95" customHeight="1">
      <c r="A31" s="244"/>
      <c r="B31" s="80" t="s">
        <v>147</v>
      </c>
      <c r="C31" s="59">
        <v>14.28</v>
      </c>
      <c r="D31" s="63">
        <v>14.28</v>
      </c>
      <c r="E31" s="63"/>
      <c r="F31" s="20"/>
      <c r="G31" s="69"/>
      <c r="H31" s="85">
        <v>1</v>
      </c>
    </row>
    <row r="32" spans="1:8" ht="24.95" customHeight="1">
      <c r="A32" s="245" t="s">
        <v>148</v>
      </c>
      <c r="B32" s="174" t="s">
        <v>149</v>
      </c>
      <c r="C32" s="42">
        <v>14.3</v>
      </c>
      <c r="D32" s="17">
        <v>14.3</v>
      </c>
      <c r="E32" s="67"/>
      <c r="F32" s="67"/>
      <c r="G32" s="67"/>
      <c r="H32" s="97">
        <v>1</v>
      </c>
    </row>
    <row r="33" spans="1:8" ht="24.95" customHeight="1">
      <c r="A33" s="246"/>
      <c r="B33" s="174" t="s">
        <v>35</v>
      </c>
      <c r="C33" s="42">
        <v>29.53</v>
      </c>
      <c r="D33" s="17">
        <v>29.53</v>
      </c>
      <c r="E33" s="67"/>
      <c r="F33" s="67"/>
      <c r="G33" s="67"/>
      <c r="H33" s="97">
        <v>2</v>
      </c>
    </row>
    <row r="34" spans="1:8" ht="24.95" customHeight="1">
      <c r="A34" s="246"/>
      <c r="B34" s="174" t="s">
        <v>150</v>
      </c>
      <c r="C34" s="42">
        <v>13.83</v>
      </c>
      <c r="D34" s="17">
        <v>13.83</v>
      </c>
      <c r="E34" s="67"/>
      <c r="F34" s="67"/>
      <c r="G34" s="67"/>
      <c r="H34" s="97">
        <v>1</v>
      </c>
    </row>
    <row r="35" spans="1:8" ht="24.95" customHeight="1">
      <c r="A35" s="246"/>
      <c r="B35" s="174" t="s">
        <v>151</v>
      </c>
      <c r="C35" s="42">
        <v>14.04</v>
      </c>
      <c r="D35" s="17">
        <v>14.04</v>
      </c>
      <c r="E35" s="67"/>
      <c r="F35" s="67"/>
      <c r="G35" s="67"/>
      <c r="H35" s="97">
        <v>1</v>
      </c>
    </row>
    <row r="36" spans="1:8" ht="24.95" customHeight="1">
      <c r="A36" s="247"/>
      <c r="B36" s="174" t="s">
        <v>152</v>
      </c>
      <c r="C36" s="42">
        <v>16.48</v>
      </c>
      <c r="D36" s="17"/>
      <c r="E36" s="17">
        <v>16.48</v>
      </c>
      <c r="F36" s="67"/>
      <c r="G36" s="67"/>
      <c r="H36" s="97">
        <v>7</v>
      </c>
    </row>
    <row r="37" spans="1:8" ht="24.95" customHeight="1">
      <c r="A37" s="242" t="s">
        <v>153</v>
      </c>
      <c r="B37" s="242"/>
      <c r="C37" s="242"/>
      <c r="D37" s="242"/>
      <c r="E37" s="242"/>
      <c r="F37" s="242"/>
      <c r="G37" s="242"/>
      <c r="H37" s="243"/>
    </row>
    <row r="38" spans="1:8" ht="24.95" customHeight="1">
      <c r="A38" s="175"/>
      <c r="B38" s="48" t="s">
        <v>154</v>
      </c>
      <c r="C38" s="55">
        <v>15.44</v>
      </c>
      <c r="D38" s="62">
        <v>15.44</v>
      </c>
      <c r="E38" s="43"/>
      <c r="F38" s="43"/>
      <c r="G38" s="43"/>
      <c r="H38" s="76">
        <v>2</v>
      </c>
    </row>
    <row r="39" spans="1:8" ht="24.95" customHeight="1">
      <c r="A39" s="175"/>
      <c r="B39" s="10" t="s">
        <v>155</v>
      </c>
      <c r="C39" s="42">
        <v>14.83</v>
      </c>
      <c r="D39" s="17">
        <v>14.83</v>
      </c>
      <c r="E39" s="67"/>
      <c r="F39" s="67"/>
      <c r="G39" s="67"/>
      <c r="H39" s="97">
        <v>1</v>
      </c>
    </row>
    <row r="40" spans="1:8" ht="24.95" customHeight="1">
      <c r="A40" s="175"/>
      <c r="B40" s="10" t="s">
        <v>156</v>
      </c>
      <c r="C40" s="42">
        <v>14.11</v>
      </c>
      <c r="D40" s="17">
        <v>14.11</v>
      </c>
      <c r="E40" s="13"/>
      <c r="F40" s="67"/>
      <c r="G40" s="67"/>
      <c r="H40" s="97">
        <v>5</v>
      </c>
    </row>
    <row r="41" spans="1:8" ht="24.95" customHeight="1">
      <c r="A41" s="175"/>
      <c r="B41" s="115" t="s">
        <v>157</v>
      </c>
      <c r="C41" s="116">
        <v>13.18</v>
      </c>
      <c r="D41" s="117"/>
      <c r="E41" s="118"/>
      <c r="F41" s="111">
        <v>13.18</v>
      </c>
      <c r="G41" s="112"/>
      <c r="H41" s="119">
        <v>5</v>
      </c>
    </row>
    <row r="42" spans="1:8" ht="24.95" customHeight="1">
      <c r="A42" s="175"/>
      <c r="B42" s="115" t="s">
        <v>158</v>
      </c>
      <c r="C42" s="116">
        <v>13.15</v>
      </c>
      <c r="D42" s="117"/>
      <c r="E42" s="118"/>
      <c r="F42" s="111">
        <v>13.15</v>
      </c>
      <c r="G42" s="112"/>
      <c r="H42" s="119">
        <v>5</v>
      </c>
    </row>
    <row r="43" spans="1:8" ht="24.95" customHeight="1">
      <c r="A43" s="175"/>
      <c r="B43" s="115" t="s">
        <v>159</v>
      </c>
      <c r="C43" s="116">
        <v>21.13</v>
      </c>
      <c r="D43" s="110"/>
      <c r="E43" s="112"/>
      <c r="F43" s="111">
        <v>21.13</v>
      </c>
      <c r="G43" s="112"/>
      <c r="H43" s="119">
        <v>5</v>
      </c>
    </row>
    <row r="44" spans="1:8" ht="24.95" customHeight="1">
      <c r="A44" s="175"/>
      <c r="B44" s="115" t="s">
        <v>160</v>
      </c>
      <c r="C44" s="116">
        <v>21.13</v>
      </c>
      <c r="D44" s="118"/>
      <c r="E44" s="112"/>
      <c r="F44" s="111">
        <v>21.13</v>
      </c>
      <c r="G44" s="112"/>
      <c r="H44" s="119">
        <v>5</v>
      </c>
    </row>
    <row r="45" spans="1:8" ht="24.95" customHeight="1">
      <c r="A45" s="175"/>
      <c r="B45" s="115" t="s">
        <v>161</v>
      </c>
      <c r="C45" s="116">
        <v>21.13</v>
      </c>
      <c r="D45" s="117"/>
      <c r="E45" s="110"/>
      <c r="F45" s="111">
        <v>21.13</v>
      </c>
      <c r="G45" s="112"/>
      <c r="H45" s="119">
        <v>5</v>
      </c>
    </row>
    <row r="46" spans="1:8" ht="24.95" customHeight="1">
      <c r="A46" s="175"/>
      <c r="B46" s="115" t="s">
        <v>162</v>
      </c>
      <c r="C46" s="116">
        <v>21.13</v>
      </c>
      <c r="D46" s="117"/>
      <c r="E46" s="110"/>
      <c r="F46" s="111">
        <v>21.13</v>
      </c>
      <c r="G46" s="112"/>
      <c r="H46" s="119">
        <v>5</v>
      </c>
    </row>
    <row r="47" spans="1:8" ht="24.95" customHeight="1">
      <c r="A47" s="175"/>
      <c r="B47" s="10" t="s">
        <v>163</v>
      </c>
      <c r="C47" s="52">
        <v>21.13</v>
      </c>
      <c r="D47" s="17"/>
      <c r="E47" s="67"/>
      <c r="F47" s="46">
        <v>21.13</v>
      </c>
      <c r="G47" s="67"/>
      <c r="H47" s="86">
        <v>7</v>
      </c>
    </row>
    <row r="48" spans="1:8" ht="24.95" customHeight="1">
      <c r="A48" s="175"/>
      <c r="B48" s="10" t="s">
        <v>164</v>
      </c>
      <c r="C48" s="52">
        <v>21.13</v>
      </c>
      <c r="D48" s="17"/>
      <c r="E48" s="67"/>
      <c r="F48" s="46">
        <v>21.13</v>
      </c>
      <c r="G48" s="67"/>
      <c r="H48" s="86">
        <v>2</v>
      </c>
    </row>
    <row r="49" spans="1:8" ht="24.95" customHeight="1">
      <c r="A49" s="175"/>
      <c r="B49" s="10" t="s">
        <v>165</v>
      </c>
      <c r="C49" s="52">
        <v>21.13</v>
      </c>
      <c r="D49" s="17"/>
      <c r="E49" s="67"/>
      <c r="F49" s="46">
        <v>21.13</v>
      </c>
      <c r="G49" s="67"/>
      <c r="H49" s="86">
        <v>7</v>
      </c>
    </row>
    <row r="50" spans="1:8" ht="24.95" customHeight="1">
      <c r="A50" s="175"/>
      <c r="B50" s="10" t="s">
        <v>166</v>
      </c>
      <c r="C50" s="52">
        <v>21.117999999999999</v>
      </c>
      <c r="D50" s="17"/>
      <c r="E50" s="67"/>
      <c r="F50" s="46">
        <v>21.117999999999999</v>
      </c>
      <c r="G50" s="67"/>
      <c r="H50" s="86">
        <v>7</v>
      </c>
    </row>
    <row r="51" spans="1:8" ht="24.95" customHeight="1">
      <c r="A51" s="175"/>
      <c r="B51" s="10" t="s">
        <v>167</v>
      </c>
      <c r="C51" s="52">
        <v>21.14</v>
      </c>
      <c r="D51" s="17"/>
      <c r="E51" s="67"/>
      <c r="F51" s="46">
        <v>21.14</v>
      </c>
      <c r="G51" s="67"/>
      <c r="H51" s="86">
        <v>7</v>
      </c>
    </row>
    <row r="52" spans="1:8" ht="24.95" customHeight="1">
      <c r="A52" s="175"/>
      <c r="B52" s="10" t="s">
        <v>168</v>
      </c>
      <c r="C52" s="52">
        <v>21.08</v>
      </c>
      <c r="D52" s="17"/>
      <c r="E52" s="67"/>
      <c r="F52" s="46">
        <v>21.08</v>
      </c>
      <c r="G52" s="67"/>
      <c r="H52" s="86">
        <v>7</v>
      </c>
    </row>
    <row r="53" spans="1:8" ht="24.95" customHeight="1">
      <c r="A53" s="175"/>
      <c r="B53" s="10" t="s">
        <v>169</v>
      </c>
      <c r="C53" s="52">
        <v>21</v>
      </c>
      <c r="D53" s="17"/>
      <c r="E53" s="67"/>
      <c r="F53" s="46">
        <v>21</v>
      </c>
      <c r="G53" s="67"/>
      <c r="H53" s="86">
        <v>7</v>
      </c>
    </row>
    <row r="54" spans="1:8" ht="24.95" customHeight="1">
      <c r="A54" s="175"/>
      <c r="B54" s="10" t="s">
        <v>170</v>
      </c>
      <c r="C54" s="52">
        <v>13.15</v>
      </c>
      <c r="D54" s="17"/>
      <c r="E54" s="67"/>
      <c r="F54" s="46">
        <v>13.15</v>
      </c>
      <c r="G54" s="67"/>
      <c r="H54" s="86">
        <v>7</v>
      </c>
    </row>
    <row r="55" spans="1:8" ht="24.95" customHeight="1">
      <c r="A55" s="175"/>
      <c r="B55" s="10" t="s">
        <v>171</v>
      </c>
      <c r="C55" s="52">
        <v>13.08</v>
      </c>
      <c r="D55" s="17"/>
      <c r="E55" s="67"/>
      <c r="F55" s="46">
        <v>13.08</v>
      </c>
      <c r="G55" s="67"/>
      <c r="H55" s="86">
        <v>7</v>
      </c>
    </row>
    <row r="56" spans="1:8" ht="24.95" customHeight="1">
      <c r="A56" s="175"/>
      <c r="B56" s="10" t="s">
        <v>172</v>
      </c>
      <c r="C56" s="42">
        <v>13.01</v>
      </c>
      <c r="D56" s="17"/>
      <c r="E56" s="67"/>
      <c r="F56" s="17">
        <v>13.01</v>
      </c>
      <c r="G56" s="67"/>
      <c r="H56" s="97">
        <v>7</v>
      </c>
    </row>
    <row r="57" spans="1:8" ht="24.95" customHeight="1">
      <c r="A57" s="175"/>
      <c r="B57" s="10" t="s">
        <v>173</v>
      </c>
      <c r="C57" s="42">
        <v>13.14</v>
      </c>
      <c r="D57" s="66"/>
      <c r="E57" s="17"/>
      <c r="F57" s="17">
        <v>13.14</v>
      </c>
      <c r="G57" s="67"/>
      <c r="H57" s="97">
        <v>7</v>
      </c>
    </row>
    <row r="58" spans="1:8" ht="24.95" customHeight="1">
      <c r="A58" s="175"/>
      <c r="B58" s="10" t="s">
        <v>174</v>
      </c>
      <c r="C58" s="42">
        <v>13.12</v>
      </c>
      <c r="D58" s="17"/>
      <c r="E58" s="67"/>
      <c r="F58" s="17">
        <v>13.12</v>
      </c>
      <c r="G58" s="67"/>
      <c r="H58" s="97">
        <v>7</v>
      </c>
    </row>
    <row r="59" spans="1:8" ht="24.95" customHeight="1">
      <c r="A59" s="175"/>
      <c r="B59" s="10" t="s">
        <v>175</v>
      </c>
      <c r="C59" s="42">
        <v>13.08</v>
      </c>
      <c r="D59" s="17"/>
      <c r="E59" s="67"/>
      <c r="F59" s="17">
        <v>13.08</v>
      </c>
      <c r="G59" s="67"/>
      <c r="H59" s="97">
        <v>7</v>
      </c>
    </row>
    <row r="60" spans="1:8" ht="24.95" customHeight="1">
      <c r="A60" s="175"/>
      <c r="B60" s="10" t="s">
        <v>176</v>
      </c>
      <c r="C60" s="42">
        <v>11.45</v>
      </c>
      <c r="D60" s="17">
        <v>11.45</v>
      </c>
      <c r="E60" s="67"/>
      <c r="F60" s="67"/>
      <c r="G60" s="67"/>
      <c r="H60" s="97">
        <v>1</v>
      </c>
    </row>
    <row r="61" spans="1:8" ht="24.95" customHeight="1">
      <c r="A61" s="175"/>
      <c r="B61" s="16" t="s">
        <v>177</v>
      </c>
      <c r="C61" s="42">
        <v>8.2100000000000009</v>
      </c>
      <c r="D61" s="66"/>
      <c r="E61" s="17">
        <v>8.2100000000000009</v>
      </c>
      <c r="F61" s="67"/>
      <c r="G61" s="67"/>
      <c r="H61" s="97">
        <v>7</v>
      </c>
    </row>
    <row r="62" spans="1:8" ht="24.95" customHeight="1">
      <c r="A62" s="175"/>
      <c r="B62" s="16" t="s">
        <v>178</v>
      </c>
      <c r="C62" s="42">
        <v>2.8</v>
      </c>
      <c r="D62" s="17"/>
      <c r="E62" s="17">
        <v>2.8</v>
      </c>
      <c r="F62" s="67"/>
      <c r="G62" s="67"/>
      <c r="H62" s="97">
        <v>7</v>
      </c>
    </row>
    <row r="63" spans="1:8" ht="24.95" customHeight="1">
      <c r="A63" s="175"/>
      <c r="B63" s="18" t="s">
        <v>179</v>
      </c>
      <c r="C63" s="42">
        <f>2.02</f>
        <v>2.02</v>
      </c>
      <c r="D63" s="17"/>
      <c r="E63" s="17">
        <v>2.02</v>
      </c>
      <c r="F63" s="67"/>
      <c r="G63" s="67"/>
      <c r="H63" s="97">
        <v>7</v>
      </c>
    </row>
    <row r="64" spans="1:8" ht="24.95" customHeight="1">
      <c r="A64" s="175"/>
      <c r="B64" s="18" t="s">
        <v>180</v>
      </c>
      <c r="C64" s="42">
        <v>30.91</v>
      </c>
      <c r="D64" s="17"/>
      <c r="E64" s="17">
        <v>30.91</v>
      </c>
      <c r="F64" s="67"/>
      <c r="G64" s="67"/>
      <c r="H64" s="97">
        <v>7</v>
      </c>
    </row>
    <row r="65" spans="1:8" ht="24.95" customHeight="1">
      <c r="A65" s="175"/>
      <c r="B65" s="18" t="s">
        <v>181</v>
      </c>
      <c r="C65" s="42">
        <v>141.74</v>
      </c>
      <c r="D65" s="66"/>
      <c r="E65" s="17">
        <v>141.74</v>
      </c>
      <c r="F65" s="67"/>
      <c r="G65" s="67"/>
      <c r="H65" s="97">
        <v>7</v>
      </c>
    </row>
    <row r="66" spans="1:8" s="177" customFormat="1" ht="24.95" customHeight="1">
      <c r="A66" s="239" t="s">
        <v>182</v>
      </c>
      <c r="B66" s="240"/>
      <c r="C66" s="240"/>
      <c r="D66" s="240"/>
      <c r="E66" s="240"/>
      <c r="F66" s="240"/>
      <c r="G66" s="240"/>
      <c r="H66" s="241"/>
    </row>
    <row r="67" spans="1:8" ht="24.95" customHeight="1">
      <c r="A67" s="175"/>
      <c r="B67" s="16" t="s">
        <v>183</v>
      </c>
      <c r="C67" s="42">
        <f>64.02+32.95</f>
        <v>96.97</v>
      </c>
      <c r="D67" s="17">
        <f>64.02+32.95</f>
        <v>96.97</v>
      </c>
      <c r="E67" s="67"/>
      <c r="F67" s="67"/>
      <c r="G67" s="67"/>
      <c r="H67" s="97">
        <v>7</v>
      </c>
    </row>
    <row r="68" spans="1:8" ht="24.95" customHeight="1">
      <c r="A68" s="175"/>
      <c r="B68" s="16" t="s">
        <v>184</v>
      </c>
      <c r="C68" s="42">
        <v>15.14</v>
      </c>
      <c r="D68" s="17"/>
      <c r="E68" s="17">
        <v>15.14</v>
      </c>
      <c r="F68" s="67"/>
      <c r="G68" s="67"/>
      <c r="H68" s="97">
        <v>7</v>
      </c>
    </row>
    <row r="69" spans="1:8" ht="24.95" customHeight="1">
      <c r="A69" s="175"/>
      <c r="B69" s="16" t="s">
        <v>176</v>
      </c>
      <c r="C69" s="42">
        <v>8.41</v>
      </c>
      <c r="D69" s="17">
        <v>8.41</v>
      </c>
      <c r="E69" s="67"/>
      <c r="F69" s="67"/>
      <c r="G69" s="67"/>
      <c r="H69" s="97">
        <v>1</v>
      </c>
    </row>
    <row r="70" spans="1:8" ht="24.95" customHeight="1">
      <c r="A70" s="175"/>
      <c r="B70" s="10" t="s">
        <v>185</v>
      </c>
      <c r="C70" s="42">
        <v>19.23</v>
      </c>
      <c r="D70" s="17"/>
      <c r="E70" s="17">
        <v>19.23</v>
      </c>
      <c r="F70" s="67"/>
      <c r="G70" s="67"/>
      <c r="H70" s="97">
        <v>7</v>
      </c>
    </row>
    <row r="71" spans="1:8" ht="24.95" customHeight="1">
      <c r="A71" s="175"/>
      <c r="B71" s="10" t="s">
        <v>186</v>
      </c>
      <c r="C71" s="42">
        <v>20</v>
      </c>
      <c r="D71" s="17"/>
      <c r="E71" s="17">
        <v>20</v>
      </c>
      <c r="F71" s="67"/>
      <c r="G71" s="67"/>
      <c r="H71" s="97">
        <v>7</v>
      </c>
    </row>
    <row r="72" spans="1:8" ht="24.95" customHeight="1">
      <c r="A72" s="175"/>
      <c r="B72" s="10" t="s">
        <v>187</v>
      </c>
      <c r="C72" s="42">
        <v>12.4</v>
      </c>
      <c r="D72" s="17">
        <v>12.4</v>
      </c>
      <c r="E72" s="17"/>
      <c r="F72" s="67"/>
      <c r="G72" s="67"/>
      <c r="H72" s="97">
        <v>1</v>
      </c>
    </row>
    <row r="73" spans="1:8" ht="24.95" customHeight="1">
      <c r="A73" s="175"/>
      <c r="B73" s="16" t="s">
        <v>188</v>
      </c>
      <c r="C73" s="42">
        <v>4.75</v>
      </c>
      <c r="D73" s="17"/>
      <c r="E73" s="17">
        <v>4.75</v>
      </c>
      <c r="F73" s="67"/>
      <c r="G73" s="67"/>
      <c r="H73" s="97">
        <v>7</v>
      </c>
    </row>
    <row r="74" spans="1:8" ht="24.95" customHeight="1">
      <c r="A74" s="175"/>
      <c r="B74" s="10" t="s">
        <v>63</v>
      </c>
      <c r="C74" s="42">
        <v>57.01</v>
      </c>
      <c r="D74" s="17">
        <v>57.01</v>
      </c>
      <c r="E74" s="67"/>
      <c r="F74" s="67"/>
      <c r="G74" s="67"/>
      <c r="H74" s="97">
        <v>7</v>
      </c>
    </row>
    <row r="75" spans="1:8" ht="24.95" customHeight="1">
      <c r="A75" s="175"/>
      <c r="B75" s="28" t="s">
        <v>189</v>
      </c>
      <c r="C75" s="61">
        <v>9</v>
      </c>
      <c r="D75" s="65">
        <v>9</v>
      </c>
      <c r="E75" s="68"/>
      <c r="F75" s="68"/>
      <c r="G75" s="68"/>
      <c r="H75" s="106">
        <v>1</v>
      </c>
    </row>
    <row r="76" spans="1:8" ht="24.95" customHeight="1">
      <c r="A76" s="176"/>
      <c r="B76" s="58" t="s">
        <v>190</v>
      </c>
      <c r="C76" s="49">
        <v>58.54</v>
      </c>
      <c r="D76" s="20">
        <v>58.54</v>
      </c>
      <c r="E76" s="96"/>
      <c r="F76" s="69"/>
      <c r="G76" s="69"/>
      <c r="H76" s="98">
        <v>7</v>
      </c>
    </row>
    <row r="77" spans="1:8" ht="15.75">
      <c r="A77" s="21"/>
      <c r="B77" s="21"/>
      <c r="C77" s="70">
        <f>SUM(C5:C76)</f>
        <v>1528.4380000000003</v>
      </c>
      <c r="D77" s="70">
        <f t="shared" ref="D77:G77" si="0">SUM(D5:D76)</f>
        <v>922.36999999999989</v>
      </c>
      <c r="E77" s="70">
        <f t="shared" si="0"/>
        <v>268.90999999999997</v>
      </c>
      <c r="F77" s="70">
        <f t="shared" si="0"/>
        <v>337.1579999999999</v>
      </c>
      <c r="G77" s="70">
        <f t="shared" si="0"/>
        <v>0</v>
      </c>
      <c r="H77" s="24"/>
    </row>
    <row r="78" spans="1:8" ht="15.75">
      <c r="A78" s="25"/>
      <c r="B78" s="25"/>
      <c r="D78" s="72"/>
      <c r="G78" s="74"/>
    </row>
    <row r="79" spans="1:8" ht="15.75">
      <c r="A79" s="114" t="s">
        <v>191</v>
      </c>
      <c r="B79" s="113"/>
      <c r="C79" s="114"/>
      <c r="D79" s="113"/>
      <c r="E79" s="113"/>
      <c r="F79" s="113"/>
      <c r="G79" s="113"/>
      <c r="H79" s="113"/>
    </row>
    <row r="80" spans="1:8">
      <c r="C80" s="75"/>
    </row>
    <row r="81" spans="3:3">
      <c r="C81" s="75"/>
    </row>
  </sheetData>
  <mergeCells count="7">
    <mergeCell ref="A66:H66"/>
    <mergeCell ref="A37:H37"/>
    <mergeCell ref="A1:H1"/>
    <mergeCell ref="A2:H2"/>
    <mergeCell ref="A5:A31"/>
    <mergeCell ref="A32:A36"/>
    <mergeCell ref="A4:H4"/>
  </mergeCells>
  <printOptions horizontalCentered="1"/>
  <pageMargins left="0.23622047244094491" right="0.23622047244094491" top="0.39370078740157483" bottom="0.59055118110236227" header="0.31496062992125984" footer="0.31496062992125984"/>
  <pageSetup paperSize="9" orientation="portrait" r:id="rId1"/>
  <headerFooter>
    <oddFooter>&amp;LCCP bionettoyage 2022&amp;RJuin 21 / J.B</oddFooter>
  </headerFooter>
  <rowBreaks count="1" manualBreakCount="1">
    <brk id="37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3"/>
  <sheetViews>
    <sheetView tabSelected="1" view="pageBreakPreview" topLeftCell="A64" zoomScaleNormal="100" zoomScaleSheetLayoutView="100" workbookViewId="0">
      <selection activeCell="C79" sqref="C79"/>
    </sheetView>
  </sheetViews>
  <sheetFormatPr defaultColWidth="11.42578125" defaultRowHeight="15"/>
  <cols>
    <col min="1" max="1" width="11.42578125" style="6" customWidth="1"/>
    <col min="2" max="2" width="29.42578125" style="6" customWidth="1"/>
    <col min="3" max="3" width="9.7109375" style="71" customWidth="1"/>
    <col min="4" max="7" width="6.7109375" style="73" customWidth="1"/>
    <col min="8" max="8" width="10.7109375" style="6" customWidth="1"/>
    <col min="9" max="16384" width="11.42578125" style="6"/>
  </cols>
  <sheetData>
    <row r="1" spans="1:8" ht="24.95" customHeight="1">
      <c r="A1" s="228" t="s">
        <v>0</v>
      </c>
      <c r="B1" s="228"/>
      <c r="C1" s="228"/>
      <c r="D1" s="228"/>
      <c r="E1" s="228"/>
      <c r="F1" s="228"/>
      <c r="G1" s="228"/>
      <c r="H1" s="228"/>
    </row>
    <row r="2" spans="1:8" s="7" customFormat="1" ht="23.1" customHeight="1">
      <c r="A2" s="213" t="s">
        <v>192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64" t="s">
        <v>5</v>
      </c>
      <c r="E3" s="64" t="s">
        <v>6</v>
      </c>
      <c r="F3" s="64" t="s">
        <v>7</v>
      </c>
      <c r="G3" s="64" t="s">
        <v>8</v>
      </c>
      <c r="H3" s="5" t="s">
        <v>9</v>
      </c>
    </row>
    <row r="4" spans="1:8" s="7" customFormat="1" ht="35.1" customHeight="1">
      <c r="A4" s="251" t="s">
        <v>193</v>
      </c>
      <c r="B4" s="252"/>
      <c r="C4" s="252"/>
      <c r="D4" s="252"/>
      <c r="E4" s="252"/>
      <c r="F4" s="252"/>
      <c r="G4" s="252"/>
      <c r="H4" s="253"/>
    </row>
    <row r="5" spans="1:8" ht="24.95" customHeight="1">
      <c r="A5" s="226" t="s">
        <v>194</v>
      </c>
      <c r="B5" s="10" t="s">
        <v>195</v>
      </c>
      <c r="C5" s="52">
        <f>13.74+1.76</f>
        <v>15.5</v>
      </c>
      <c r="D5" s="46"/>
      <c r="E5" s="46"/>
      <c r="F5" s="46">
        <f>13.74+1.76</f>
        <v>15.5</v>
      </c>
      <c r="G5" s="67"/>
      <c r="H5" s="83">
        <v>7</v>
      </c>
    </row>
    <row r="6" spans="1:8" ht="24.95" customHeight="1">
      <c r="A6" s="226"/>
      <c r="B6" s="10" t="s">
        <v>196</v>
      </c>
      <c r="C6" s="52">
        <f>13.74+1.76</f>
        <v>15.5</v>
      </c>
      <c r="D6" s="46"/>
      <c r="E6" s="46"/>
      <c r="F6" s="46">
        <f>13.74+1.76</f>
        <v>15.5</v>
      </c>
      <c r="G6" s="67"/>
      <c r="H6" s="83">
        <v>7</v>
      </c>
    </row>
    <row r="7" spans="1:8" ht="24.95" customHeight="1">
      <c r="A7" s="226"/>
      <c r="B7" s="10" t="s">
        <v>197</v>
      </c>
      <c r="C7" s="52">
        <f>21.27+1.76</f>
        <v>23.03</v>
      </c>
      <c r="D7" s="46"/>
      <c r="E7" s="46"/>
      <c r="F7" s="46">
        <f>21.27+1.76</f>
        <v>23.03</v>
      </c>
      <c r="G7" s="67"/>
      <c r="H7" s="83">
        <v>7</v>
      </c>
    </row>
    <row r="8" spans="1:8" ht="24.95" customHeight="1">
      <c r="A8" s="226"/>
      <c r="B8" s="10" t="s">
        <v>198</v>
      </c>
      <c r="C8" s="52">
        <f>21.27+1.76</f>
        <v>23.03</v>
      </c>
      <c r="D8" s="46"/>
      <c r="E8" s="46"/>
      <c r="F8" s="46">
        <f>21.27+1.76</f>
        <v>23.03</v>
      </c>
      <c r="G8" s="67"/>
      <c r="H8" s="83">
        <v>7</v>
      </c>
    </row>
    <row r="9" spans="1:8" ht="24.95" customHeight="1">
      <c r="A9" s="226"/>
      <c r="B9" s="10" t="s">
        <v>199</v>
      </c>
      <c r="C9" s="52">
        <f>21.27+1.76</f>
        <v>23.03</v>
      </c>
      <c r="D9" s="46"/>
      <c r="E9" s="46"/>
      <c r="F9" s="46">
        <f>21.27+1.76</f>
        <v>23.03</v>
      </c>
      <c r="G9" s="67"/>
      <c r="H9" s="83">
        <v>7</v>
      </c>
    </row>
    <row r="10" spans="1:8" ht="24.95" customHeight="1">
      <c r="A10" s="226"/>
      <c r="B10" s="28" t="s">
        <v>200</v>
      </c>
      <c r="C10" s="102">
        <v>20.21</v>
      </c>
      <c r="D10" s="99">
        <v>20.21</v>
      </c>
      <c r="E10" s="46"/>
      <c r="F10" s="17"/>
      <c r="G10" s="67"/>
      <c r="H10" s="83">
        <v>1</v>
      </c>
    </row>
    <row r="11" spans="1:8" ht="24.95" customHeight="1">
      <c r="A11" s="226"/>
      <c r="B11" s="10" t="s">
        <v>201</v>
      </c>
      <c r="C11" s="52">
        <f>21.27+1.76</f>
        <v>23.03</v>
      </c>
      <c r="D11" s="46"/>
      <c r="E11" s="46"/>
      <c r="F11" s="46">
        <f>21.27+1.76</f>
        <v>23.03</v>
      </c>
      <c r="G11" s="67"/>
      <c r="H11" s="83">
        <v>7</v>
      </c>
    </row>
    <row r="12" spans="1:8" ht="24.95" customHeight="1">
      <c r="A12" s="226"/>
      <c r="B12" s="10" t="s">
        <v>202</v>
      </c>
      <c r="C12" s="52">
        <f>21.38+1.76</f>
        <v>23.14</v>
      </c>
      <c r="D12" s="46"/>
      <c r="E12" s="46"/>
      <c r="F12" s="46">
        <f>21.38+1.76</f>
        <v>23.14</v>
      </c>
      <c r="G12" s="67"/>
      <c r="H12" s="83">
        <v>7</v>
      </c>
    </row>
    <row r="13" spans="1:8" ht="24.95" customHeight="1">
      <c r="A13" s="226"/>
      <c r="B13" s="10" t="s">
        <v>203</v>
      </c>
      <c r="C13" s="52">
        <f>21.29+1.76</f>
        <v>23.05</v>
      </c>
      <c r="D13" s="46"/>
      <c r="E13" s="46"/>
      <c r="F13" s="46">
        <f>21.29+1.76</f>
        <v>23.05</v>
      </c>
      <c r="G13" s="67"/>
      <c r="H13" s="83">
        <v>7</v>
      </c>
    </row>
    <row r="14" spans="1:8" ht="24.95" customHeight="1">
      <c r="A14" s="226"/>
      <c r="B14" s="10" t="s">
        <v>204</v>
      </c>
      <c r="C14" s="52">
        <f>21.39+1.76</f>
        <v>23.150000000000002</v>
      </c>
      <c r="D14" s="46"/>
      <c r="E14" s="46"/>
      <c r="F14" s="46">
        <f>21.39+1.76</f>
        <v>23.150000000000002</v>
      </c>
      <c r="G14" s="67"/>
      <c r="H14" s="83">
        <v>7</v>
      </c>
    </row>
    <row r="15" spans="1:8" ht="24.95" customHeight="1">
      <c r="A15" s="226"/>
      <c r="B15" s="10" t="s">
        <v>205</v>
      </c>
      <c r="C15" s="52">
        <f>21.31+1.76</f>
        <v>23.07</v>
      </c>
      <c r="D15" s="46"/>
      <c r="E15" s="46"/>
      <c r="F15" s="46">
        <f>21.31+1.76</f>
        <v>23.07</v>
      </c>
      <c r="G15" s="67"/>
      <c r="H15" s="83">
        <v>7</v>
      </c>
    </row>
    <row r="16" spans="1:8" ht="24.95" customHeight="1">
      <c r="A16" s="226"/>
      <c r="B16" s="10" t="s">
        <v>206</v>
      </c>
      <c r="C16" s="52">
        <f>21.3+1.76</f>
        <v>23.060000000000002</v>
      </c>
      <c r="D16" s="46"/>
      <c r="E16" s="46"/>
      <c r="F16" s="46">
        <f>21.3+1.76</f>
        <v>23.060000000000002</v>
      </c>
      <c r="G16" s="67"/>
      <c r="H16" s="83">
        <v>7</v>
      </c>
    </row>
    <row r="17" spans="1:8" ht="24.95" customHeight="1">
      <c r="A17" s="226"/>
      <c r="B17" s="10" t="s">
        <v>207</v>
      </c>
      <c r="C17" s="52">
        <f>21.43+1.76</f>
        <v>23.19</v>
      </c>
      <c r="D17" s="46"/>
      <c r="E17" s="46"/>
      <c r="F17" s="46">
        <f>21.43+1.76</f>
        <v>23.19</v>
      </c>
      <c r="G17" s="67"/>
      <c r="H17" s="83">
        <v>7</v>
      </c>
    </row>
    <row r="18" spans="1:8" ht="24.95" customHeight="1">
      <c r="A18" s="226"/>
      <c r="B18" s="10" t="s">
        <v>208</v>
      </c>
      <c r="C18" s="52">
        <f>13.28+1.76</f>
        <v>15.04</v>
      </c>
      <c r="D18" s="46"/>
      <c r="E18" s="46"/>
      <c r="F18" s="46">
        <f>13.28+1.76</f>
        <v>15.04</v>
      </c>
      <c r="G18" s="67"/>
      <c r="H18" s="83">
        <v>7</v>
      </c>
    </row>
    <row r="19" spans="1:8" ht="24.95" customHeight="1">
      <c r="A19" s="226"/>
      <c r="B19" s="10" t="s">
        <v>209</v>
      </c>
      <c r="C19" s="52">
        <f>13.39+1.76</f>
        <v>15.15</v>
      </c>
      <c r="D19" s="46"/>
      <c r="E19" s="46"/>
      <c r="F19" s="46">
        <f>13.39+1.76</f>
        <v>15.15</v>
      </c>
      <c r="G19" s="67"/>
      <c r="H19" s="83">
        <v>7</v>
      </c>
    </row>
    <row r="20" spans="1:8" ht="24.95" customHeight="1">
      <c r="A20" s="226"/>
      <c r="B20" s="10" t="s">
        <v>210</v>
      </c>
      <c r="C20" s="52">
        <f>13.35+1.76</f>
        <v>15.11</v>
      </c>
      <c r="D20" s="46"/>
      <c r="E20" s="46"/>
      <c r="F20" s="46">
        <f>13.35+1.76</f>
        <v>15.11</v>
      </c>
      <c r="G20" s="67"/>
      <c r="H20" s="83">
        <v>7</v>
      </c>
    </row>
    <row r="21" spans="1:8" ht="24.95" customHeight="1">
      <c r="A21" s="226"/>
      <c r="B21" s="10" t="s">
        <v>211</v>
      </c>
      <c r="C21" s="52">
        <f>13.4+1.76</f>
        <v>15.16</v>
      </c>
      <c r="D21" s="46"/>
      <c r="E21" s="46"/>
      <c r="F21" s="46">
        <f>13.4+1.76</f>
        <v>15.16</v>
      </c>
      <c r="G21" s="67"/>
      <c r="H21" s="83">
        <v>7</v>
      </c>
    </row>
    <row r="22" spans="1:8" ht="24.95" customHeight="1">
      <c r="A22" s="226"/>
      <c r="B22" s="10" t="s">
        <v>212</v>
      </c>
      <c r="C22" s="52">
        <f>13.39+1.76</f>
        <v>15.15</v>
      </c>
      <c r="D22" s="46"/>
      <c r="E22" s="46"/>
      <c r="F22" s="46">
        <f>13.39+1.76</f>
        <v>15.15</v>
      </c>
      <c r="G22" s="67"/>
      <c r="H22" s="83">
        <v>7</v>
      </c>
    </row>
    <row r="23" spans="1:8" ht="24.95" customHeight="1">
      <c r="A23" s="226"/>
      <c r="B23" s="10" t="s">
        <v>213</v>
      </c>
      <c r="C23" s="52">
        <f>13.38+1.76</f>
        <v>15.14</v>
      </c>
      <c r="D23" s="46"/>
      <c r="E23" s="46"/>
      <c r="F23" s="46">
        <f>13.38+1.76</f>
        <v>15.14</v>
      </c>
      <c r="G23" s="67"/>
      <c r="H23" s="83">
        <v>7</v>
      </c>
    </row>
    <row r="24" spans="1:8" ht="24.95" customHeight="1">
      <c r="A24" s="226"/>
      <c r="B24" s="10" t="s">
        <v>19</v>
      </c>
      <c r="C24" s="52">
        <v>17.760000000000002</v>
      </c>
      <c r="D24" s="46">
        <v>17.760000000000002</v>
      </c>
      <c r="E24" s="46"/>
      <c r="F24" s="67"/>
      <c r="G24" s="67"/>
      <c r="H24" s="83">
        <v>7</v>
      </c>
    </row>
    <row r="25" spans="1:8" ht="24.95" customHeight="1">
      <c r="A25" s="226"/>
      <c r="B25" s="10" t="s">
        <v>214</v>
      </c>
      <c r="C25" s="52">
        <v>144.74</v>
      </c>
      <c r="D25" s="17"/>
      <c r="E25" s="46">
        <v>144.74</v>
      </c>
      <c r="F25" s="67"/>
      <c r="G25" s="67"/>
      <c r="H25" s="83">
        <v>7</v>
      </c>
    </row>
    <row r="26" spans="1:8" ht="24.95" customHeight="1">
      <c r="A26" s="226"/>
      <c r="B26" s="10" t="s">
        <v>215</v>
      </c>
      <c r="C26" s="52">
        <v>9</v>
      </c>
      <c r="D26" s="17"/>
      <c r="E26" s="46">
        <v>9</v>
      </c>
      <c r="F26" s="67"/>
      <c r="G26" s="67"/>
      <c r="H26" s="83">
        <v>7</v>
      </c>
    </row>
    <row r="27" spans="1:8" ht="24.95" customHeight="1">
      <c r="A27" s="226"/>
      <c r="B27" s="10" t="s">
        <v>216</v>
      </c>
      <c r="C27" s="52">
        <v>3.68</v>
      </c>
      <c r="D27" s="46">
        <v>3.68</v>
      </c>
      <c r="E27" s="17"/>
      <c r="F27" s="67"/>
      <c r="G27" s="67"/>
      <c r="H27" s="84">
        <v>1</v>
      </c>
    </row>
    <row r="28" spans="1:8" ht="24.95" customHeight="1">
      <c r="A28" s="226"/>
      <c r="B28" s="10" t="s">
        <v>217</v>
      </c>
      <c r="C28" s="52">
        <v>4.93</v>
      </c>
      <c r="D28" s="17"/>
      <c r="E28" s="46">
        <v>4.93</v>
      </c>
      <c r="F28" s="67"/>
      <c r="G28" s="67"/>
      <c r="H28" s="84">
        <v>7</v>
      </c>
    </row>
    <row r="29" spans="1:8" ht="24.95" customHeight="1">
      <c r="A29" s="226"/>
      <c r="B29" s="10" t="s">
        <v>218</v>
      </c>
      <c r="C29" s="52">
        <v>6.99</v>
      </c>
      <c r="D29" s="17"/>
      <c r="E29" s="46">
        <v>6.99</v>
      </c>
      <c r="F29" s="17"/>
      <c r="G29" s="67"/>
      <c r="H29" s="83">
        <v>7</v>
      </c>
    </row>
    <row r="30" spans="1:8" ht="24.95" customHeight="1">
      <c r="A30" s="226"/>
      <c r="B30" s="10" t="s">
        <v>219</v>
      </c>
      <c r="C30" s="52">
        <v>10.72</v>
      </c>
      <c r="D30" s="46">
        <v>10.72</v>
      </c>
      <c r="E30" s="46"/>
      <c r="F30" s="67"/>
      <c r="G30" s="67"/>
      <c r="H30" s="83">
        <v>1</v>
      </c>
    </row>
    <row r="31" spans="1:8" ht="24.95" customHeight="1">
      <c r="A31" s="226"/>
      <c r="B31" s="28" t="s">
        <v>220</v>
      </c>
      <c r="C31" s="107">
        <v>12.42</v>
      </c>
      <c r="D31" s="108">
        <v>12.42</v>
      </c>
      <c r="E31" s="108"/>
      <c r="F31" s="68"/>
      <c r="G31" s="68"/>
      <c r="H31" s="209">
        <v>7</v>
      </c>
    </row>
    <row r="32" spans="1:8" ht="24.95" customHeight="1">
      <c r="A32" s="227"/>
      <c r="B32" s="58" t="s">
        <v>221</v>
      </c>
      <c r="C32" s="59">
        <v>29.02</v>
      </c>
      <c r="D32" s="20"/>
      <c r="E32" s="63"/>
      <c r="F32" s="69">
        <v>29.02</v>
      </c>
      <c r="G32" s="69"/>
      <c r="H32" s="85">
        <v>7</v>
      </c>
    </row>
    <row r="33" spans="1:8" ht="24.95" customHeight="1">
      <c r="A33" s="222" t="s">
        <v>61</v>
      </c>
      <c r="B33" s="223"/>
      <c r="C33" s="223"/>
      <c r="D33" s="223"/>
      <c r="E33" s="223"/>
      <c r="F33" s="223"/>
      <c r="G33" s="223"/>
      <c r="H33" s="224"/>
    </row>
    <row r="34" spans="1:8" ht="24.95" customHeight="1">
      <c r="A34" s="226"/>
      <c r="B34" s="48" t="s">
        <v>222</v>
      </c>
      <c r="C34" s="52">
        <v>26.72</v>
      </c>
      <c r="D34" s="46"/>
      <c r="E34" s="46">
        <v>26.72</v>
      </c>
      <c r="F34" s="44"/>
      <c r="G34" s="44"/>
      <c r="H34" s="83">
        <v>7</v>
      </c>
    </row>
    <row r="35" spans="1:8" ht="24.95" customHeight="1">
      <c r="A35" s="226"/>
      <c r="B35" s="10" t="s">
        <v>223</v>
      </c>
      <c r="C35" s="52">
        <v>2.02</v>
      </c>
      <c r="D35" s="17"/>
      <c r="E35" s="46">
        <v>2.02</v>
      </c>
      <c r="F35" s="67"/>
      <c r="G35" s="67"/>
      <c r="H35" s="83">
        <v>7</v>
      </c>
    </row>
    <row r="36" spans="1:8" ht="24.95" customHeight="1">
      <c r="A36" s="226"/>
      <c r="B36" s="10" t="s">
        <v>224</v>
      </c>
      <c r="C36" s="52">
        <v>14.8</v>
      </c>
      <c r="D36" s="17">
        <v>14.8</v>
      </c>
      <c r="E36" s="46"/>
      <c r="F36" s="67"/>
      <c r="G36" s="67"/>
      <c r="H36" s="83">
        <v>1</v>
      </c>
    </row>
    <row r="37" spans="1:8" ht="24.95" customHeight="1">
      <c r="A37" s="226"/>
      <c r="B37" s="10" t="s">
        <v>106</v>
      </c>
      <c r="C37" s="52">
        <v>15.21</v>
      </c>
      <c r="D37" s="17">
        <v>15.21</v>
      </c>
      <c r="E37" s="46"/>
      <c r="F37" s="67"/>
      <c r="G37" s="67"/>
      <c r="H37" s="83">
        <v>1</v>
      </c>
    </row>
    <row r="38" spans="1:8" ht="24.95" customHeight="1">
      <c r="A38" s="226"/>
      <c r="B38" s="10" t="s">
        <v>225</v>
      </c>
      <c r="C38" s="52">
        <v>60.38</v>
      </c>
      <c r="D38" s="17">
        <v>60.38</v>
      </c>
      <c r="E38" s="46"/>
      <c r="F38" s="67"/>
      <c r="G38" s="67"/>
      <c r="H38" s="83">
        <v>7</v>
      </c>
    </row>
    <row r="39" spans="1:8" ht="24.95" customHeight="1">
      <c r="A39" s="226"/>
      <c r="B39" s="10" t="s">
        <v>226</v>
      </c>
      <c r="C39" s="52">
        <v>6.1</v>
      </c>
      <c r="D39" s="17"/>
      <c r="E39" s="46">
        <v>6.1</v>
      </c>
      <c r="F39" s="67"/>
      <c r="G39" s="67"/>
      <c r="H39" s="83">
        <v>7</v>
      </c>
    </row>
    <row r="40" spans="1:8" ht="24.95" customHeight="1">
      <c r="A40" s="226"/>
      <c r="B40" s="10" t="s">
        <v>227</v>
      </c>
      <c r="C40" s="52">
        <v>60.66</v>
      </c>
      <c r="D40" s="46">
        <v>60.66</v>
      </c>
      <c r="E40" s="46"/>
      <c r="F40" s="67"/>
      <c r="G40" s="67"/>
      <c r="H40" s="83">
        <v>7</v>
      </c>
    </row>
    <row r="41" spans="1:8" ht="24.95" customHeight="1">
      <c r="A41" s="226"/>
      <c r="B41" s="10" t="s">
        <v>228</v>
      </c>
      <c r="C41" s="52">
        <v>8.14</v>
      </c>
      <c r="D41" s="17"/>
      <c r="E41" s="46">
        <v>8.14</v>
      </c>
      <c r="F41" s="67"/>
      <c r="G41" s="67"/>
      <c r="H41" s="97">
        <v>1</v>
      </c>
    </row>
    <row r="42" spans="1:8" ht="24.95" customHeight="1">
      <c r="A42" s="226"/>
      <c r="B42" s="10" t="s">
        <v>229</v>
      </c>
      <c r="C42" s="52">
        <v>6.09</v>
      </c>
      <c r="D42" s="66"/>
      <c r="E42" s="46">
        <v>6.09</v>
      </c>
      <c r="F42" s="46"/>
      <c r="G42" s="67"/>
      <c r="H42" s="86">
        <v>1</v>
      </c>
    </row>
    <row r="43" spans="1:8" ht="24.95" customHeight="1">
      <c r="A43" s="226"/>
      <c r="B43" s="28" t="s">
        <v>230</v>
      </c>
      <c r="C43" s="107">
        <v>4.8</v>
      </c>
      <c r="D43" s="210"/>
      <c r="E43" s="108">
        <v>4.8</v>
      </c>
      <c r="F43" s="108"/>
      <c r="G43" s="68"/>
      <c r="H43" s="109">
        <v>1</v>
      </c>
    </row>
    <row r="44" spans="1:8" ht="24.95" customHeight="1">
      <c r="A44" s="226"/>
      <c r="B44" s="28" t="s">
        <v>231</v>
      </c>
      <c r="C44" s="107">
        <v>9</v>
      </c>
      <c r="D44" s="108">
        <v>9</v>
      </c>
      <c r="E44" s="108"/>
      <c r="F44" s="108"/>
      <c r="G44" s="68"/>
      <c r="H44" s="109">
        <v>1</v>
      </c>
    </row>
    <row r="45" spans="1:8" ht="24.95" customHeight="1">
      <c r="A45" s="227"/>
      <c r="B45" s="58" t="s">
        <v>232</v>
      </c>
      <c r="C45" s="59">
        <v>56.49</v>
      </c>
      <c r="D45" s="63">
        <v>56.49</v>
      </c>
      <c r="E45" s="39"/>
      <c r="F45" s="63"/>
      <c r="G45" s="69"/>
      <c r="H45" s="87">
        <v>7</v>
      </c>
    </row>
    <row r="46" spans="1:8" ht="24.95" customHeight="1">
      <c r="A46" s="222" t="s">
        <v>233</v>
      </c>
      <c r="B46" s="223"/>
      <c r="C46" s="223"/>
      <c r="D46" s="223"/>
      <c r="E46" s="223"/>
      <c r="F46" s="223"/>
      <c r="G46" s="223"/>
      <c r="H46" s="224"/>
    </row>
    <row r="47" spans="1:8" ht="24.95" customHeight="1">
      <c r="A47" s="249" t="s">
        <v>234</v>
      </c>
      <c r="B47" s="48" t="s">
        <v>235</v>
      </c>
      <c r="C47" s="55">
        <v>14.94</v>
      </c>
      <c r="D47" s="62">
        <v>14.94</v>
      </c>
      <c r="E47" s="43"/>
      <c r="F47" s="62"/>
      <c r="G47" s="43"/>
      <c r="H47" s="76">
        <v>2</v>
      </c>
    </row>
    <row r="48" spans="1:8" ht="24.95" customHeight="1">
      <c r="A48" s="250"/>
      <c r="B48" s="10" t="s">
        <v>236</v>
      </c>
      <c r="C48" s="52">
        <v>14.99</v>
      </c>
      <c r="D48" s="46">
        <v>14.99</v>
      </c>
      <c r="E48" s="67"/>
      <c r="F48" s="46"/>
      <c r="G48" s="67"/>
      <c r="H48" s="86">
        <v>2</v>
      </c>
    </row>
    <row r="49" spans="1:8" ht="24.95" customHeight="1">
      <c r="A49" s="250"/>
      <c r="B49" s="10" t="s">
        <v>237</v>
      </c>
      <c r="C49" s="52">
        <v>14.89</v>
      </c>
      <c r="D49" s="46">
        <v>14.89</v>
      </c>
      <c r="E49" s="17"/>
      <c r="F49" s="46"/>
      <c r="G49" s="67"/>
      <c r="H49" s="86">
        <v>2</v>
      </c>
    </row>
    <row r="50" spans="1:8" ht="24.95" customHeight="1">
      <c r="A50" s="250"/>
      <c r="B50" s="10" t="s">
        <v>238</v>
      </c>
      <c r="C50" s="52">
        <f>13.34+1.76</f>
        <v>15.1</v>
      </c>
      <c r="D50" s="66"/>
      <c r="E50" s="17"/>
      <c r="F50" s="46">
        <f>13.34+1.76</f>
        <v>15.1</v>
      </c>
      <c r="G50" s="67"/>
      <c r="H50" s="86">
        <v>7</v>
      </c>
    </row>
    <row r="51" spans="1:8" ht="24.95" customHeight="1">
      <c r="A51" s="250"/>
      <c r="B51" s="10" t="s">
        <v>239</v>
      </c>
      <c r="C51" s="52">
        <f>13.34+1.76</f>
        <v>15.1</v>
      </c>
      <c r="D51" s="17"/>
      <c r="E51" s="67"/>
      <c r="F51" s="46">
        <f>13.34+1.76</f>
        <v>15.1</v>
      </c>
      <c r="G51" s="67"/>
      <c r="H51" s="86">
        <v>7</v>
      </c>
    </row>
    <row r="52" spans="1:8" ht="24.95" customHeight="1">
      <c r="A52" s="250"/>
      <c r="B52" s="10" t="s">
        <v>240</v>
      </c>
      <c r="C52" s="52">
        <f>21.6+1.76</f>
        <v>23.360000000000003</v>
      </c>
      <c r="D52" s="17"/>
      <c r="E52" s="67"/>
      <c r="F52" s="46">
        <f>21.6+1.76</f>
        <v>23.360000000000003</v>
      </c>
      <c r="G52" s="67"/>
      <c r="H52" s="86">
        <v>7</v>
      </c>
    </row>
    <row r="53" spans="1:8" ht="24.95" customHeight="1">
      <c r="A53" s="250"/>
      <c r="B53" s="10" t="s">
        <v>223</v>
      </c>
      <c r="C53" s="52">
        <v>3</v>
      </c>
      <c r="D53" s="46"/>
      <c r="E53" s="67">
        <v>3</v>
      </c>
      <c r="F53" s="46"/>
      <c r="G53" s="67"/>
      <c r="H53" s="86">
        <v>7</v>
      </c>
    </row>
    <row r="54" spans="1:8" ht="24.95" customHeight="1">
      <c r="A54" s="250"/>
      <c r="B54" s="10" t="s">
        <v>241</v>
      </c>
      <c r="C54" s="52">
        <v>18.440000000000001</v>
      </c>
      <c r="D54" s="46">
        <v>18.440000000000001</v>
      </c>
      <c r="E54" s="67"/>
      <c r="F54" s="46"/>
      <c r="G54" s="67"/>
      <c r="H54" s="86">
        <v>5</v>
      </c>
    </row>
    <row r="55" spans="1:8" ht="24.95" customHeight="1">
      <c r="A55" s="250"/>
      <c r="B55" s="10" t="s">
        <v>242</v>
      </c>
      <c r="C55" s="52">
        <v>9.3800000000000008</v>
      </c>
      <c r="D55" s="46">
        <v>9.3800000000000008</v>
      </c>
      <c r="E55" s="67"/>
      <c r="F55" s="46"/>
      <c r="G55" s="67"/>
      <c r="H55" s="86">
        <v>5</v>
      </c>
    </row>
    <row r="56" spans="1:8" ht="24.95" customHeight="1">
      <c r="A56" s="250"/>
      <c r="B56" s="10" t="s">
        <v>243</v>
      </c>
      <c r="C56" s="52">
        <v>12.43</v>
      </c>
      <c r="D56" s="46">
        <v>12.43</v>
      </c>
      <c r="E56" s="67"/>
      <c r="F56" s="46"/>
      <c r="G56" s="67"/>
      <c r="H56" s="86">
        <v>5</v>
      </c>
    </row>
    <row r="57" spans="1:8" ht="24.95" customHeight="1">
      <c r="A57" s="250"/>
      <c r="B57" s="10" t="s">
        <v>244</v>
      </c>
      <c r="C57" s="52">
        <v>10.23</v>
      </c>
      <c r="D57" s="46">
        <v>10.23</v>
      </c>
      <c r="E57" s="67"/>
      <c r="F57" s="46"/>
      <c r="G57" s="67"/>
      <c r="H57" s="86">
        <v>5</v>
      </c>
    </row>
    <row r="58" spans="1:8" ht="24.95" customHeight="1">
      <c r="A58" s="250"/>
      <c r="B58" s="10" t="s">
        <v>245</v>
      </c>
      <c r="C58" s="52">
        <v>11</v>
      </c>
      <c r="D58" s="46">
        <v>11</v>
      </c>
      <c r="E58" s="67"/>
      <c r="F58" s="46"/>
      <c r="G58" s="67"/>
      <c r="H58" s="86">
        <v>5</v>
      </c>
    </row>
    <row r="59" spans="1:8" ht="24.95" customHeight="1">
      <c r="A59" s="250"/>
      <c r="B59" s="10" t="s">
        <v>246</v>
      </c>
      <c r="C59" s="52">
        <v>25.77</v>
      </c>
      <c r="D59" s="46">
        <v>25.77</v>
      </c>
      <c r="E59" s="67"/>
      <c r="F59" s="46"/>
      <c r="G59" s="67"/>
      <c r="H59" s="86">
        <v>1</v>
      </c>
    </row>
    <row r="60" spans="1:8" ht="24.95" customHeight="1">
      <c r="A60" s="250"/>
      <c r="B60" s="10" t="s">
        <v>247</v>
      </c>
      <c r="C60" s="52">
        <v>16.04</v>
      </c>
      <c r="D60" s="46">
        <v>16.04</v>
      </c>
      <c r="E60" s="67"/>
      <c r="F60" s="46"/>
      <c r="G60" s="67"/>
      <c r="H60" s="86">
        <v>7</v>
      </c>
    </row>
    <row r="61" spans="1:8" ht="24.95" customHeight="1">
      <c r="A61" s="250"/>
      <c r="B61" s="10" t="s">
        <v>248</v>
      </c>
      <c r="C61" s="52">
        <f>21.27+1.76</f>
        <v>23.03</v>
      </c>
      <c r="D61" s="17"/>
      <c r="E61" s="67"/>
      <c r="F61" s="46">
        <f>21.27+1.76</f>
        <v>23.03</v>
      </c>
      <c r="G61" s="67"/>
      <c r="H61" s="97">
        <v>7</v>
      </c>
    </row>
    <row r="62" spans="1:8" ht="24.95" customHeight="1">
      <c r="A62" s="250"/>
      <c r="B62" s="10" t="s">
        <v>249</v>
      </c>
      <c r="C62" s="52">
        <f>21.27+1.76</f>
        <v>23.03</v>
      </c>
      <c r="D62" s="66"/>
      <c r="E62" s="17"/>
      <c r="F62" s="46">
        <f>21.27+1.76</f>
        <v>23.03</v>
      </c>
      <c r="G62" s="67"/>
      <c r="H62" s="97">
        <v>7</v>
      </c>
    </row>
    <row r="63" spans="1:8" ht="24.95" customHeight="1">
      <c r="A63" s="250"/>
      <c r="B63" s="10" t="s">
        <v>250</v>
      </c>
      <c r="C63" s="52">
        <f>21.27+1.76</f>
        <v>23.03</v>
      </c>
      <c r="D63" s="17"/>
      <c r="E63" s="67"/>
      <c r="F63" s="46">
        <f>21.27+1.76</f>
        <v>23.03</v>
      </c>
      <c r="G63" s="67"/>
      <c r="H63" s="97">
        <v>7</v>
      </c>
    </row>
    <row r="64" spans="1:8" ht="24.95" customHeight="1">
      <c r="A64" s="250"/>
      <c r="B64" s="10" t="s">
        <v>251</v>
      </c>
      <c r="C64" s="52">
        <f>21.27+1.76</f>
        <v>23.03</v>
      </c>
      <c r="D64" s="17"/>
      <c r="E64" s="67"/>
      <c r="F64" s="46">
        <f>21.27+1.76</f>
        <v>23.03</v>
      </c>
      <c r="G64" s="67"/>
      <c r="H64" s="97">
        <v>7</v>
      </c>
    </row>
    <row r="65" spans="1:8" ht="24.95" customHeight="1">
      <c r="A65" s="250"/>
      <c r="B65" s="10" t="s">
        <v>252</v>
      </c>
      <c r="C65" s="52">
        <f>21.27+1.76</f>
        <v>23.03</v>
      </c>
      <c r="D65" s="17"/>
      <c r="E65" s="67"/>
      <c r="F65" s="46">
        <f>21.27+1.76</f>
        <v>23.03</v>
      </c>
      <c r="G65" s="67"/>
      <c r="H65" s="97">
        <v>7</v>
      </c>
    </row>
    <row r="66" spans="1:8" ht="24.95" customHeight="1">
      <c r="A66" s="250"/>
      <c r="B66" s="10" t="s">
        <v>253</v>
      </c>
      <c r="C66" s="52">
        <f>13.05+1.76</f>
        <v>14.81</v>
      </c>
      <c r="D66" s="17"/>
      <c r="E66" s="67"/>
      <c r="F66" s="46">
        <f>13.05+1.76</f>
        <v>14.81</v>
      </c>
      <c r="G66" s="67"/>
      <c r="H66" s="97">
        <v>7</v>
      </c>
    </row>
    <row r="67" spans="1:8" ht="24.95" customHeight="1">
      <c r="A67" s="250"/>
      <c r="B67" s="10" t="s">
        <v>254</v>
      </c>
      <c r="C67" s="52">
        <f>13.28+1.76</f>
        <v>15.04</v>
      </c>
      <c r="D67" s="17"/>
      <c r="E67" s="67"/>
      <c r="F67" s="46">
        <f>13.28+1.76</f>
        <v>15.04</v>
      </c>
      <c r="G67" s="67"/>
      <c r="H67" s="97">
        <v>7</v>
      </c>
    </row>
    <row r="68" spans="1:8" ht="24.95" customHeight="1">
      <c r="A68" s="250"/>
      <c r="B68" s="10" t="s">
        <v>255</v>
      </c>
      <c r="C68" s="52">
        <f>13.07+1.76</f>
        <v>14.83</v>
      </c>
      <c r="D68" s="17"/>
      <c r="E68" s="67"/>
      <c r="F68" s="46">
        <f>13.07+1.76</f>
        <v>14.83</v>
      </c>
      <c r="G68" s="67"/>
      <c r="H68" s="97">
        <v>7</v>
      </c>
    </row>
    <row r="69" spans="1:8" ht="24.95" customHeight="1">
      <c r="A69" s="250"/>
      <c r="B69" s="10" t="s">
        <v>256</v>
      </c>
      <c r="C69" s="52">
        <f>13.18+1.76</f>
        <v>14.94</v>
      </c>
      <c r="D69" s="17"/>
      <c r="E69" s="17"/>
      <c r="F69" s="46">
        <f>13.18+1.76</f>
        <v>14.94</v>
      </c>
      <c r="G69" s="67"/>
      <c r="H69" s="97">
        <v>7</v>
      </c>
    </row>
    <row r="70" spans="1:8" ht="24.95" customHeight="1">
      <c r="A70" s="250"/>
      <c r="B70" s="10" t="s">
        <v>257</v>
      </c>
      <c r="C70" s="52">
        <f>13.24+1.76</f>
        <v>15</v>
      </c>
      <c r="D70" s="17"/>
      <c r="E70" s="67"/>
      <c r="F70" s="46">
        <f>13.24+1.76</f>
        <v>15</v>
      </c>
      <c r="G70" s="67"/>
      <c r="H70" s="97">
        <v>7</v>
      </c>
    </row>
    <row r="71" spans="1:8" ht="24.95" customHeight="1">
      <c r="A71" s="250"/>
      <c r="B71" s="10" t="s">
        <v>258</v>
      </c>
      <c r="C71" s="52">
        <f>13.04+1.76</f>
        <v>14.799999999999999</v>
      </c>
      <c r="D71" s="66">
        <v>14.8</v>
      </c>
      <c r="E71" s="17"/>
      <c r="F71" s="46"/>
      <c r="G71" s="67"/>
      <c r="H71" s="97">
        <v>2</v>
      </c>
    </row>
    <row r="72" spans="1:8" ht="24.95" customHeight="1">
      <c r="A72" s="250"/>
      <c r="B72" s="10" t="s">
        <v>149</v>
      </c>
      <c r="C72" s="52">
        <v>14.6</v>
      </c>
      <c r="D72" s="66">
        <v>14.6</v>
      </c>
      <c r="E72" s="46"/>
      <c r="F72" s="46"/>
      <c r="G72" s="67"/>
      <c r="H72" s="97">
        <v>2</v>
      </c>
    </row>
    <row r="73" spans="1:8" ht="24.95" customHeight="1">
      <c r="A73" s="250"/>
      <c r="B73" s="10" t="s">
        <v>259</v>
      </c>
      <c r="C73" s="52">
        <v>29.48</v>
      </c>
      <c r="D73" s="66">
        <v>29.48</v>
      </c>
      <c r="E73" s="46"/>
      <c r="F73" s="46"/>
      <c r="G73" s="67"/>
      <c r="H73" s="97">
        <v>2</v>
      </c>
    </row>
    <row r="74" spans="1:8" ht="24.95" customHeight="1">
      <c r="A74" s="250"/>
      <c r="B74" s="10" t="s">
        <v>260</v>
      </c>
      <c r="C74" s="52">
        <v>7</v>
      </c>
      <c r="D74" s="17"/>
      <c r="E74" s="46">
        <v>7</v>
      </c>
      <c r="F74" s="67"/>
      <c r="G74" s="67"/>
      <c r="H74" s="97">
        <v>7</v>
      </c>
    </row>
    <row r="75" spans="1:8" ht="24.95" customHeight="1">
      <c r="A75" s="250"/>
      <c r="B75" s="10" t="s">
        <v>217</v>
      </c>
      <c r="C75" s="52">
        <v>4.93</v>
      </c>
      <c r="D75" s="17"/>
      <c r="E75" s="46">
        <v>4.93</v>
      </c>
      <c r="F75" s="67"/>
      <c r="G75" s="67"/>
      <c r="H75" s="97">
        <v>7</v>
      </c>
    </row>
    <row r="76" spans="1:8" ht="24.95" customHeight="1">
      <c r="A76" s="250"/>
      <c r="B76" s="10" t="s">
        <v>216</v>
      </c>
      <c r="C76" s="52">
        <v>4.63</v>
      </c>
      <c r="D76" s="46">
        <v>4.63</v>
      </c>
      <c r="E76" s="17"/>
      <c r="F76" s="67"/>
      <c r="G76" s="67"/>
      <c r="H76" s="97">
        <v>1</v>
      </c>
    </row>
    <row r="77" spans="1:8" ht="24.95" customHeight="1">
      <c r="A77" s="250"/>
      <c r="B77" s="10" t="s">
        <v>221</v>
      </c>
      <c r="C77" s="52">
        <v>20.88</v>
      </c>
      <c r="D77" s="17"/>
      <c r="E77" s="46"/>
      <c r="F77" s="67">
        <v>20.88</v>
      </c>
      <c r="G77" s="67"/>
      <c r="H77" s="97">
        <v>7</v>
      </c>
    </row>
    <row r="78" spans="1:8" ht="24.95" customHeight="1">
      <c r="A78" s="250"/>
      <c r="B78" s="10" t="s">
        <v>261</v>
      </c>
      <c r="C78" s="52">
        <v>141.80000000000001</v>
      </c>
      <c r="D78" s="17"/>
      <c r="E78" s="46">
        <v>141.80000000000001</v>
      </c>
      <c r="F78" s="67"/>
      <c r="G78" s="67"/>
      <c r="H78" s="97">
        <v>7</v>
      </c>
    </row>
    <row r="79" spans="1:8" ht="15.75">
      <c r="A79" s="21"/>
      <c r="B79" s="21"/>
      <c r="C79" s="70">
        <f>SUM(C5:C78)</f>
        <v>1514.9699999999998</v>
      </c>
      <c r="D79" s="70">
        <f>SUM(D5:D78)</f>
        <v>492.95000000000005</v>
      </c>
      <c r="E79" s="70">
        <f>SUM(E5:E78)</f>
        <v>376.2600000000001</v>
      </c>
      <c r="F79" s="70">
        <f>SUM(F5:F78)</f>
        <v>645.76</v>
      </c>
      <c r="G79" s="70">
        <f>SUM(G5:G78)</f>
        <v>0</v>
      </c>
      <c r="H79" s="24"/>
    </row>
    <row r="80" spans="1:8" ht="15.75">
      <c r="A80" s="25"/>
      <c r="B80" s="25"/>
      <c r="D80" s="72"/>
      <c r="G80" s="74"/>
    </row>
    <row r="81" spans="3:5">
      <c r="C81" s="75"/>
    </row>
    <row r="83" spans="3:5">
      <c r="C83" s="75"/>
      <c r="D83" s="248"/>
      <c r="E83" s="248"/>
    </row>
  </sheetData>
  <mergeCells count="9">
    <mergeCell ref="D83:E83"/>
    <mergeCell ref="A47:A78"/>
    <mergeCell ref="A1:H1"/>
    <mergeCell ref="A2:H2"/>
    <mergeCell ref="A34:A45"/>
    <mergeCell ref="A5:A32"/>
    <mergeCell ref="A4:H4"/>
    <mergeCell ref="A33:H33"/>
    <mergeCell ref="A46:H46"/>
  </mergeCells>
  <printOptions horizontalCentered="1"/>
  <pageMargins left="0.23622047244094491" right="0.23622047244094491" top="0.39370078740157483" bottom="0.59055118110236227" header="0.31496062992125984" footer="0.31496062992125984"/>
  <pageSetup paperSize="9" scale="95" orientation="portrait" r:id="rId1"/>
  <headerFooter>
    <oddFooter>&amp;LCCP Bionettoyage 2022&amp;RJuin 21 / J.B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588A6-C389-42A9-87CA-C355194A3352}">
  <dimension ref="A1:I89"/>
  <sheetViews>
    <sheetView topLeftCell="A73" workbookViewId="0">
      <selection activeCell="L10" sqref="L10"/>
    </sheetView>
  </sheetViews>
  <sheetFormatPr defaultColWidth="9.140625" defaultRowHeight="15"/>
  <cols>
    <col min="1" max="1" width="12.28515625" customWidth="1"/>
    <col min="2" max="2" width="15.5703125" customWidth="1"/>
    <col min="3" max="3" width="11.28515625" customWidth="1"/>
    <col min="4" max="4" width="10.85546875" customWidth="1"/>
  </cols>
  <sheetData>
    <row r="1" spans="1:9" ht="18">
      <c r="A1" s="254" t="s">
        <v>262</v>
      </c>
      <c r="B1" s="255"/>
      <c r="C1" s="255"/>
      <c r="D1" s="255"/>
      <c r="E1" s="255"/>
      <c r="F1" s="255"/>
      <c r="G1" s="255"/>
      <c r="H1" s="256"/>
      <c r="I1" s="121"/>
    </row>
    <row r="2" spans="1:9" s="183" customFormat="1" ht="36.75">
      <c r="A2" s="178" t="s">
        <v>2</v>
      </c>
      <c r="B2" s="179" t="s">
        <v>3</v>
      </c>
      <c r="C2" s="180" t="s">
        <v>4</v>
      </c>
      <c r="D2" s="179" t="s">
        <v>5</v>
      </c>
      <c r="E2" s="179" t="s">
        <v>6</v>
      </c>
      <c r="F2" s="179" t="s">
        <v>7</v>
      </c>
      <c r="G2" s="179" t="s">
        <v>8</v>
      </c>
      <c r="H2" s="181" t="s">
        <v>9</v>
      </c>
      <c r="I2" s="182"/>
    </row>
    <row r="3" spans="1:9" ht="24.75" customHeight="1">
      <c r="A3" s="261" t="s">
        <v>263</v>
      </c>
      <c r="B3" s="262"/>
      <c r="C3" s="262"/>
      <c r="D3" s="262"/>
      <c r="E3" s="262"/>
      <c r="F3" s="262"/>
      <c r="G3" s="262"/>
      <c r="H3" s="263"/>
      <c r="I3" s="121"/>
    </row>
    <row r="4" spans="1:9">
      <c r="A4" s="257" t="s">
        <v>263</v>
      </c>
      <c r="B4" s="122" t="s">
        <v>264</v>
      </c>
      <c r="C4" s="123">
        <v>21.17</v>
      </c>
      <c r="D4" s="124">
        <v>21.17</v>
      </c>
      <c r="E4" s="124" t="s">
        <v>29</v>
      </c>
      <c r="F4" s="125" t="s">
        <v>29</v>
      </c>
      <c r="G4" s="125" t="s">
        <v>29</v>
      </c>
      <c r="H4" s="123">
        <v>5</v>
      </c>
      <c r="I4" s="120"/>
    </row>
    <row r="5" spans="1:9">
      <c r="A5" s="257"/>
      <c r="B5" s="122" t="s">
        <v>265</v>
      </c>
      <c r="C5" s="123">
        <v>52.96</v>
      </c>
      <c r="D5" s="124">
        <v>52.96</v>
      </c>
      <c r="E5" s="124" t="s">
        <v>29</v>
      </c>
      <c r="F5" s="125" t="s">
        <v>29</v>
      </c>
      <c r="G5" s="125" t="s">
        <v>29</v>
      </c>
      <c r="H5" s="123">
        <v>5</v>
      </c>
      <c r="I5" s="120"/>
    </row>
    <row r="6" spans="1:9" ht="26.25">
      <c r="A6" s="257"/>
      <c r="B6" s="122" t="s">
        <v>266</v>
      </c>
      <c r="C6" s="123">
        <v>15.37</v>
      </c>
      <c r="D6" s="124" t="s">
        <v>29</v>
      </c>
      <c r="E6" s="124">
        <v>15.37</v>
      </c>
      <c r="F6" s="125" t="s">
        <v>29</v>
      </c>
      <c r="G6" s="125" t="s">
        <v>29</v>
      </c>
      <c r="H6" s="123">
        <v>5</v>
      </c>
      <c r="I6" s="120"/>
    </row>
    <row r="7" spans="1:9">
      <c r="A7" s="257"/>
      <c r="B7" s="122" t="s">
        <v>267</v>
      </c>
      <c r="C7" s="123">
        <v>6.35</v>
      </c>
      <c r="D7" s="124" t="s">
        <v>29</v>
      </c>
      <c r="E7" s="124">
        <v>6.35</v>
      </c>
      <c r="F7" s="124" t="s">
        <v>29</v>
      </c>
      <c r="G7" s="125" t="s">
        <v>29</v>
      </c>
      <c r="H7" s="123">
        <v>5</v>
      </c>
      <c r="I7" s="120"/>
    </row>
    <row r="8" spans="1:9">
      <c r="A8" s="257"/>
      <c r="B8" s="122" t="s">
        <v>268</v>
      </c>
      <c r="C8" s="123">
        <v>14.54</v>
      </c>
      <c r="D8" s="124" t="s">
        <v>29</v>
      </c>
      <c r="E8" s="124">
        <v>14.54</v>
      </c>
      <c r="F8" s="124" t="s">
        <v>29</v>
      </c>
      <c r="G8" s="125" t="s">
        <v>29</v>
      </c>
      <c r="H8" s="123">
        <v>5</v>
      </c>
      <c r="I8" s="120"/>
    </row>
    <row r="9" spans="1:9" ht="26.25">
      <c r="A9" s="257"/>
      <c r="B9" s="143" t="s">
        <v>269</v>
      </c>
      <c r="C9" s="123">
        <v>6.15</v>
      </c>
      <c r="D9" s="124" t="s">
        <v>29</v>
      </c>
      <c r="E9" s="124">
        <v>6.15</v>
      </c>
      <c r="F9" s="124" t="s">
        <v>29</v>
      </c>
      <c r="G9" s="125" t="s">
        <v>29</v>
      </c>
      <c r="H9" s="123">
        <v>5</v>
      </c>
      <c r="I9" s="120"/>
    </row>
    <row r="10" spans="1:9">
      <c r="A10" s="257"/>
      <c r="B10" s="122" t="s">
        <v>270</v>
      </c>
      <c r="C10" s="123">
        <v>22.94</v>
      </c>
      <c r="D10" s="124" t="s">
        <v>29</v>
      </c>
      <c r="E10" s="124">
        <v>22.94</v>
      </c>
      <c r="F10" s="124" t="s">
        <v>29</v>
      </c>
      <c r="G10" s="125" t="s">
        <v>29</v>
      </c>
      <c r="H10" s="123">
        <v>5</v>
      </c>
      <c r="I10" s="120"/>
    </row>
    <row r="11" spans="1:9">
      <c r="A11" s="257"/>
      <c r="B11" s="144" t="s">
        <v>271</v>
      </c>
      <c r="C11" s="148">
        <v>18.079999999999998</v>
      </c>
      <c r="D11" s="146" t="s">
        <v>29</v>
      </c>
      <c r="E11" s="146">
        <v>18.079999999999998</v>
      </c>
      <c r="F11" s="146" t="s">
        <v>29</v>
      </c>
      <c r="G11" s="147" t="s">
        <v>29</v>
      </c>
      <c r="H11" s="146">
        <v>5</v>
      </c>
      <c r="I11" s="120"/>
    </row>
    <row r="12" spans="1:9">
      <c r="A12" s="257"/>
      <c r="B12" s="143" t="s">
        <v>272</v>
      </c>
      <c r="C12" s="148">
        <v>18.149999999999999</v>
      </c>
      <c r="D12" s="146" t="s">
        <v>29</v>
      </c>
      <c r="E12" s="146">
        <v>18.149999999999999</v>
      </c>
      <c r="F12" s="146" t="s">
        <v>29</v>
      </c>
      <c r="G12" s="147" t="s">
        <v>29</v>
      </c>
      <c r="H12" s="146">
        <v>5</v>
      </c>
      <c r="I12" s="120"/>
    </row>
    <row r="13" spans="1:9" ht="26.25">
      <c r="A13" s="257"/>
      <c r="B13" s="122" t="s">
        <v>273</v>
      </c>
      <c r="C13" s="123">
        <v>21.39</v>
      </c>
      <c r="D13" s="124">
        <v>21.39</v>
      </c>
      <c r="E13" s="124" t="s">
        <v>29</v>
      </c>
      <c r="F13" s="124" t="s">
        <v>29</v>
      </c>
      <c r="G13" s="125" t="s">
        <v>29</v>
      </c>
      <c r="H13" s="123">
        <v>2</v>
      </c>
      <c r="I13" s="120"/>
    </row>
    <row r="14" spans="1:9">
      <c r="A14" s="257"/>
      <c r="B14" s="122" t="s">
        <v>274</v>
      </c>
      <c r="C14" s="123">
        <v>13.81</v>
      </c>
      <c r="D14" s="124" t="s">
        <v>29</v>
      </c>
      <c r="E14" s="124">
        <v>13.81</v>
      </c>
      <c r="F14" s="124" t="s">
        <v>29</v>
      </c>
      <c r="G14" s="125" t="s">
        <v>29</v>
      </c>
      <c r="H14" s="123">
        <v>5</v>
      </c>
      <c r="I14" s="120"/>
    </row>
    <row r="15" spans="1:9">
      <c r="A15" s="257"/>
      <c r="B15" s="122" t="s">
        <v>275</v>
      </c>
      <c r="C15" s="123">
        <v>14.02</v>
      </c>
      <c r="D15" s="124" t="s">
        <v>29</v>
      </c>
      <c r="E15" s="124">
        <v>14.02</v>
      </c>
      <c r="F15" s="124" t="s">
        <v>29</v>
      </c>
      <c r="G15" s="125" t="s">
        <v>29</v>
      </c>
      <c r="H15" s="123">
        <v>5</v>
      </c>
      <c r="I15" s="120"/>
    </row>
    <row r="16" spans="1:9" ht="26.25">
      <c r="A16" s="257"/>
      <c r="B16" s="122" t="s">
        <v>276</v>
      </c>
      <c r="C16" s="123">
        <v>13.62</v>
      </c>
      <c r="D16" s="124" t="s">
        <v>29</v>
      </c>
      <c r="E16" s="124">
        <v>13.62</v>
      </c>
      <c r="F16" s="124" t="s">
        <v>29</v>
      </c>
      <c r="G16" s="125" t="s">
        <v>29</v>
      </c>
      <c r="H16" s="123">
        <v>5</v>
      </c>
      <c r="I16" s="120"/>
    </row>
    <row r="17" spans="1:9">
      <c r="A17" s="257"/>
      <c r="B17" s="143" t="s">
        <v>277</v>
      </c>
      <c r="C17" s="123">
        <v>13.83</v>
      </c>
      <c r="D17" s="124" t="s">
        <v>29</v>
      </c>
      <c r="E17" s="124">
        <v>13.83</v>
      </c>
      <c r="F17" s="124" t="s">
        <v>29</v>
      </c>
      <c r="G17" s="125" t="s">
        <v>29</v>
      </c>
      <c r="H17" s="123">
        <v>5</v>
      </c>
      <c r="I17" s="120"/>
    </row>
    <row r="18" spans="1:9">
      <c r="A18" s="257"/>
      <c r="B18" s="122" t="s">
        <v>278</v>
      </c>
      <c r="C18" s="123">
        <v>57.54</v>
      </c>
      <c r="D18" s="124">
        <v>57.54</v>
      </c>
      <c r="E18" s="124" t="s">
        <v>29</v>
      </c>
      <c r="F18" s="124" t="s">
        <v>29</v>
      </c>
      <c r="G18" s="125" t="s">
        <v>29</v>
      </c>
      <c r="H18" s="123">
        <v>5</v>
      </c>
      <c r="I18" s="120"/>
    </row>
    <row r="19" spans="1:9">
      <c r="A19" s="257"/>
      <c r="B19" s="122" t="s">
        <v>279</v>
      </c>
      <c r="C19" s="123">
        <v>6.85</v>
      </c>
      <c r="D19" s="124">
        <v>6.85</v>
      </c>
      <c r="E19" s="124" t="s">
        <v>29</v>
      </c>
      <c r="F19" s="124" t="s">
        <v>29</v>
      </c>
      <c r="G19" s="125" t="s">
        <v>29</v>
      </c>
      <c r="H19" s="123">
        <v>5</v>
      </c>
      <c r="I19" s="120"/>
    </row>
    <row r="20" spans="1:9">
      <c r="A20" s="257"/>
      <c r="B20" s="144" t="s">
        <v>280</v>
      </c>
      <c r="C20" s="148">
        <v>4.83</v>
      </c>
      <c r="D20" s="148" t="s">
        <v>29</v>
      </c>
      <c r="E20" s="148">
        <v>4.83</v>
      </c>
      <c r="F20" s="148" t="s">
        <v>29</v>
      </c>
      <c r="G20" s="149" t="s">
        <v>29</v>
      </c>
      <c r="H20" s="148">
        <v>5</v>
      </c>
      <c r="I20" s="120"/>
    </row>
    <row r="21" spans="1:9">
      <c r="A21" s="257"/>
      <c r="B21" s="122" t="s">
        <v>56</v>
      </c>
      <c r="C21" s="123">
        <v>16.96</v>
      </c>
      <c r="D21" s="124" t="s">
        <v>29</v>
      </c>
      <c r="E21" s="124">
        <v>16.96</v>
      </c>
      <c r="F21" s="124" t="s">
        <v>29</v>
      </c>
      <c r="G21" s="125" t="s">
        <v>29</v>
      </c>
      <c r="H21" s="123">
        <v>5</v>
      </c>
      <c r="I21" s="120"/>
    </row>
    <row r="22" spans="1:9">
      <c r="A22" s="257"/>
      <c r="B22" s="122" t="s">
        <v>281</v>
      </c>
      <c r="C22" s="123">
        <v>6.99</v>
      </c>
      <c r="D22" s="124">
        <v>6.99</v>
      </c>
      <c r="E22" s="124" t="s">
        <v>29</v>
      </c>
      <c r="F22" s="124" t="s">
        <v>29</v>
      </c>
      <c r="G22" s="125" t="s">
        <v>29</v>
      </c>
      <c r="H22" s="123">
        <v>1</v>
      </c>
      <c r="I22" s="120"/>
    </row>
    <row r="23" spans="1:9">
      <c r="A23" s="257"/>
      <c r="B23" s="122" t="s">
        <v>282</v>
      </c>
      <c r="C23" s="123">
        <v>8.85</v>
      </c>
      <c r="D23" s="124">
        <v>8.85</v>
      </c>
      <c r="E23" s="124" t="s">
        <v>29</v>
      </c>
      <c r="F23" s="124" t="s">
        <v>29</v>
      </c>
      <c r="G23" s="125" t="s">
        <v>29</v>
      </c>
      <c r="H23" s="123">
        <v>1</v>
      </c>
      <c r="I23" s="120"/>
    </row>
    <row r="24" spans="1:9">
      <c r="A24" s="257"/>
      <c r="B24" s="122" t="s">
        <v>283</v>
      </c>
      <c r="C24" s="123">
        <v>44.24</v>
      </c>
      <c r="D24" s="124">
        <v>44.24</v>
      </c>
      <c r="E24" s="124" t="s">
        <v>29</v>
      </c>
      <c r="F24" s="124" t="s">
        <v>29</v>
      </c>
      <c r="G24" s="125" t="s">
        <v>29</v>
      </c>
      <c r="H24" s="123">
        <v>5</v>
      </c>
      <c r="I24" s="120"/>
    </row>
    <row r="25" spans="1:9">
      <c r="A25" s="257"/>
      <c r="B25" s="122" t="s">
        <v>284</v>
      </c>
      <c r="C25" s="123">
        <v>36.72</v>
      </c>
      <c r="D25" s="124" t="s">
        <v>29</v>
      </c>
      <c r="E25" s="124">
        <v>36.72</v>
      </c>
      <c r="F25" s="124" t="s">
        <v>29</v>
      </c>
      <c r="G25" s="125" t="s">
        <v>29</v>
      </c>
      <c r="H25" s="123">
        <v>5</v>
      </c>
      <c r="I25" s="120"/>
    </row>
    <row r="26" spans="1:9">
      <c r="A26" s="257"/>
      <c r="B26" s="122" t="s">
        <v>285</v>
      </c>
      <c r="C26" s="123">
        <v>21.98</v>
      </c>
      <c r="D26" s="124">
        <v>21.98</v>
      </c>
      <c r="E26" s="124" t="s">
        <v>29</v>
      </c>
      <c r="F26" s="124" t="s">
        <v>29</v>
      </c>
      <c r="G26" s="125" t="s">
        <v>29</v>
      </c>
      <c r="H26" s="123">
        <v>2</v>
      </c>
      <c r="I26" s="120"/>
    </row>
    <row r="27" spans="1:9" ht="26.25">
      <c r="A27" s="257"/>
      <c r="B27" s="143" t="s">
        <v>286</v>
      </c>
      <c r="C27" s="123">
        <v>14.5</v>
      </c>
      <c r="D27" s="124">
        <v>14.5</v>
      </c>
      <c r="E27" s="124" t="s">
        <v>29</v>
      </c>
      <c r="F27" s="124" t="s">
        <v>29</v>
      </c>
      <c r="G27" s="125" t="s">
        <v>29</v>
      </c>
      <c r="H27" s="123">
        <v>1</v>
      </c>
      <c r="I27" s="120"/>
    </row>
    <row r="28" spans="1:9">
      <c r="A28" s="257"/>
      <c r="B28" s="143" t="s">
        <v>287</v>
      </c>
      <c r="C28" s="123">
        <v>14.65</v>
      </c>
      <c r="D28" s="124">
        <v>14.65</v>
      </c>
      <c r="E28" s="124" t="s">
        <v>29</v>
      </c>
      <c r="F28" s="124" t="s">
        <v>29</v>
      </c>
      <c r="G28" s="125" t="s">
        <v>29</v>
      </c>
      <c r="H28" s="123">
        <v>1</v>
      </c>
      <c r="I28" s="120"/>
    </row>
    <row r="29" spans="1:9">
      <c r="A29" s="257"/>
      <c r="B29" s="143" t="s">
        <v>288</v>
      </c>
      <c r="C29" s="123">
        <v>14.55</v>
      </c>
      <c r="D29" s="124">
        <v>14.55</v>
      </c>
      <c r="E29" s="124" t="s">
        <v>29</v>
      </c>
      <c r="F29" s="124" t="s">
        <v>29</v>
      </c>
      <c r="G29" s="125" t="s">
        <v>29</v>
      </c>
      <c r="H29" s="123">
        <v>1</v>
      </c>
      <c r="I29" s="120"/>
    </row>
    <row r="30" spans="1:9">
      <c r="A30" s="257"/>
      <c r="B30" s="122" t="s">
        <v>289</v>
      </c>
      <c r="C30" s="123">
        <v>14.47</v>
      </c>
      <c r="D30" s="124" t="s">
        <v>29</v>
      </c>
      <c r="E30" s="124">
        <v>14.47</v>
      </c>
      <c r="F30" s="125" t="s">
        <v>29</v>
      </c>
      <c r="G30" s="125" t="s">
        <v>29</v>
      </c>
      <c r="H30" s="123">
        <v>5</v>
      </c>
      <c r="I30" s="120"/>
    </row>
    <row r="31" spans="1:9">
      <c r="A31" s="257"/>
      <c r="B31" s="143" t="s">
        <v>290</v>
      </c>
      <c r="C31" s="123">
        <v>14.62</v>
      </c>
      <c r="D31" s="124" t="s">
        <v>29</v>
      </c>
      <c r="E31" s="124">
        <v>14.62</v>
      </c>
      <c r="F31" s="125" t="s">
        <v>29</v>
      </c>
      <c r="G31" s="125" t="s">
        <v>29</v>
      </c>
      <c r="H31" s="123">
        <v>5</v>
      </c>
      <c r="I31" s="120"/>
    </row>
    <row r="32" spans="1:9">
      <c r="A32" s="257"/>
      <c r="B32" s="122" t="s">
        <v>291</v>
      </c>
      <c r="C32" s="123">
        <v>22.94</v>
      </c>
      <c r="D32" s="124" t="s">
        <v>29</v>
      </c>
      <c r="E32" s="124">
        <v>22.94</v>
      </c>
      <c r="F32" s="125" t="s">
        <v>29</v>
      </c>
      <c r="G32" s="125" t="s">
        <v>29</v>
      </c>
      <c r="H32" s="123">
        <v>5</v>
      </c>
      <c r="I32" s="120"/>
    </row>
    <row r="33" spans="1:9">
      <c r="A33" s="257"/>
      <c r="B33" s="122" t="s">
        <v>292</v>
      </c>
      <c r="C33" s="123">
        <v>22.57</v>
      </c>
      <c r="D33" s="124" t="s">
        <v>29</v>
      </c>
      <c r="E33" s="124">
        <v>22.57</v>
      </c>
      <c r="F33" s="125" t="s">
        <v>29</v>
      </c>
      <c r="G33" s="125" t="s">
        <v>29</v>
      </c>
      <c r="H33" s="123">
        <v>5</v>
      </c>
      <c r="I33" s="120"/>
    </row>
    <row r="34" spans="1:9">
      <c r="A34" s="257"/>
      <c r="B34" s="150" t="s">
        <v>293</v>
      </c>
      <c r="C34" s="126">
        <v>2.1</v>
      </c>
      <c r="D34" s="126" t="s">
        <v>29</v>
      </c>
      <c r="E34" s="126">
        <v>2.1</v>
      </c>
      <c r="F34" s="127" t="s">
        <v>29</v>
      </c>
      <c r="G34" s="127" t="s">
        <v>29</v>
      </c>
      <c r="H34" s="126">
        <v>5</v>
      </c>
      <c r="I34" s="120"/>
    </row>
    <row r="35" spans="1:9" ht="26.25">
      <c r="A35" s="257"/>
      <c r="B35" s="144" t="s">
        <v>294</v>
      </c>
      <c r="C35" s="123">
        <v>16.79</v>
      </c>
      <c r="D35" s="124" t="s">
        <v>29</v>
      </c>
      <c r="E35" s="124">
        <v>16.79</v>
      </c>
      <c r="F35" s="125" t="s">
        <v>29</v>
      </c>
      <c r="G35" s="125" t="s">
        <v>29</v>
      </c>
      <c r="H35" s="123">
        <v>1</v>
      </c>
      <c r="I35" s="120"/>
    </row>
    <row r="36" spans="1:9" ht="26.25">
      <c r="A36" s="257"/>
      <c r="B36" s="144" t="s">
        <v>295</v>
      </c>
      <c r="C36" s="123">
        <v>10.19</v>
      </c>
      <c r="D36" s="124" t="s">
        <v>29</v>
      </c>
      <c r="E36" s="124">
        <v>10.19</v>
      </c>
      <c r="F36" s="125" t="s">
        <v>29</v>
      </c>
      <c r="G36" s="125" t="s">
        <v>29</v>
      </c>
      <c r="H36" s="123">
        <v>5</v>
      </c>
      <c r="I36" s="120"/>
    </row>
    <row r="37" spans="1:9" ht="26.25">
      <c r="A37" s="257"/>
      <c r="B37" s="143" t="s">
        <v>296</v>
      </c>
      <c r="C37" s="123">
        <v>11.81</v>
      </c>
      <c r="D37" s="124" t="s">
        <v>29</v>
      </c>
      <c r="E37" s="124">
        <v>11.81</v>
      </c>
      <c r="F37" s="125" t="s">
        <v>29</v>
      </c>
      <c r="G37" s="125" t="s">
        <v>29</v>
      </c>
      <c r="H37" s="123">
        <v>5</v>
      </c>
      <c r="I37" s="120"/>
    </row>
    <row r="38" spans="1:9" ht="26.25">
      <c r="A38" s="257"/>
      <c r="B38" s="143" t="s">
        <v>297</v>
      </c>
      <c r="C38" s="123">
        <v>13.44</v>
      </c>
      <c r="D38" s="124" t="s">
        <v>29</v>
      </c>
      <c r="E38" s="124">
        <v>13.44</v>
      </c>
      <c r="F38" s="125" t="s">
        <v>29</v>
      </c>
      <c r="G38" s="125" t="s">
        <v>29</v>
      </c>
      <c r="H38" s="123">
        <v>5</v>
      </c>
      <c r="I38" s="120"/>
    </row>
    <row r="39" spans="1:9" ht="26.25">
      <c r="A39" s="258"/>
      <c r="B39" s="151" t="s">
        <v>298</v>
      </c>
      <c r="C39" s="129">
        <v>4.68</v>
      </c>
      <c r="D39" s="130">
        <v>4.68</v>
      </c>
      <c r="E39" s="130" t="s">
        <v>29</v>
      </c>
      <c r="F39" s="130" t="s">
        <v>29</v>
      </c>
      <c r="G39" s="131" t="s">
        <v>29</v>
      </c>
      <c r="H39" s="129">
        <v>1</v>
      </c>
      <c r="I39" s="120"/>
    </row>
    <row r="40" spans="1:9">
      <c r="A40" s="264" t="s">
        <v>299</v>
      </c>
      <c r="B40" s="265"/>
      <c r="C40" s="265"/>
      <c r="D40" s="265"/>
      <c r="E40" s="265"/>
      <c r="F40" s="265"/>
      <c r="G40" s="265"/>
      <c r="H40" s="266"/>
      <c r="I40" s="120"/>
    </row>
    <row r="41" spans="1:9">
      <c r="A41" s="259"/>
      <c r="B41" s="122" t="s">
        <v>300</v>
      </c>
      <c r="C41" s="123">
        <v>51.02</v>
      </c>
      <c r="D41" s="124">
        <v>51.02</v>
      </c>
      <c r="E41" s="124" t="s">
        <v>29</v>
      </c>
      <c r="F41" s="124" t="s">
        <v>29</v>
      </c>
      <c r="G41" s="125" t="s">
        <v>29</v>
      </c>
      <c r="H41" s="123">
        <v>5</v>
      </c>
      <c r="I41" s="120"/>
    </row>
    <row r="42" spans="1:9">
      <c r="A42" s="259"/>
      <c r="B42" s="122" t="s">
        <v>301</v>
      </c>
      <c r="C42" s="123">
        <v>6.22</v>
      </c>
      <c r="D42" s="124" t="s">
        <v>29</v>
      </c>
      <c r="E42" s="124">
        <v>6.22</v>
      </c>
      <c r="F42" s="124" t="s">
        <v>29</v>
      </c>
      <c r="G42" s="125" t="s">
        <v>29</v>
      </c>
      <c r="H42" s="123">
        <v>5</v>
      </c>
      <c r="I42" s="120"/>
    </row>
    <row r="43" spans="1:9">
      <c r="A43" s="259"/>
      <c r="B43" s="122" t="s">
        <v>302</v>
      </c>
      <c r="C43" s="123">
        <v>11.12</v>
      </c>
      <c r="D43" s="124">
        <v>11.12</v>
      </c>
      <c r="E43" s="124" t="s">
        <v>29</v>
      </c>
      <c r="F43" s="124" t="s">
        <v>29</v>
      </c>
      <c r="G43" s="125" t="s">
        <v>29</v>
      </c>
      <c r="H43" s="123">
        <v>5</v>
      </c>
      <c r="I43" s="120"/>
    </row>
    <row r="44" spans="1:9">
      <c r="A44" s="259"/>
      <c r="B44" s="122" t="s">
        <v>303</v>
      </c>
      <c r="C44" s="123">
        <v>15.44</v>
      </c>
      <c r="D44" s="124">
        <v>15.44</v>
      </c>
      <c r="E44" s="124" t="s">
        <v>29</v>
      </c>
      <c r="F44" s="124" t="s">
        <v>29</v>
      </c>
      <c r="G44" s="125" t="s">
        <v>29</v>
      </c>
      <c r="H44" s="123">
        <v>2</v>
      </c>
      <c r="I44" s="120"/>
    </row>
    <row r="45" spans="1:9" ht="39">
      <c r="A45" s="259"/>
      <c r="B45" s="144" t="s">
        <v>304</v>
      </c>
      <c r="C45" s="123">
        <v>13.32</v>
      </c>
      <c r="D45" s="124">
        <v>13.32</v>
      </c>
      <c r="E45" s="124" t="s">
        <v>29</v>
      </c>
      <c r="F45" s="124" t="s">
        <v>29</v>
      </c>
      <c r="G45" s="125" t="s">
        <v>29</v>
      </c>
      <c r="H45" s="123">
        <v>5</v>
      </c>
      <c r="I45" s="120"/>
    </row>
    <row r="46" spans="1:9">
      <c r="A46" s="259"/>
      <c r="B46" s="122" t="s">
        <v>305</v>
      </c>
      <c r="C46" s="123">
        <v>27.34</v>
      </c>
      <c r="D46" s="124" t="s">
        <v>29</v>
      </c>
      <c r="E46" s="124">
        <v>27.34</v>
      </c>
      <c r="F46" s="124" t="s">
        <v>29</v>
      </c>
      <c r="G46" s="125" t="s">
        <v>29</v>
      </c>
      <c r="H46" s="123">
        <v>5</v>
      </c>
      <c r="I46" s="120"/>
    </row>
    <row r="47" spans="1:9">
      <c r="A47" s="259"/>
      <c r="B47" s="122" t="s">
        <v>306</v>
      </c>
      <c r="C47" s="123">
        <v>56.61</v>
      </c>
      <c r="D47" s="124">
        <v>56.61</v>
      </c>
      <c r="E47" s="124" t="s">
        <v>29</v>
      </c>
      <c r="F47" s="124" t="s">
        <v>29</v>
      </c>
      <c r="G47" s="125" t="s">
        <v>29</v>
      </c>
      <c r="H47" s="123">
        <v>5</v>
      </c>
      <c r="I47" s="120"/>
    </row>
    <row r="48" spans="1:9">
      <c r="A48" s="259"/>
      <c r="B48" s="122" t="s">
        <v>307</v>
      </c>
      <c r="C48" s="123">
        <v>11.67</v>
      </c>
      <c r="D48" s="124">
        <v>11.67</v>
      </c>
      <c r="E48" s="124" t="s">
        <v>29</v>
      </c>
      <c r="F48" s="124" t="s">
        <v>29</v>
      </c>
      <c r="G48" s="125" t="s">
        <v>29</v>
      </c>
      <c r="H48" s="123">
        <v>5</v>
      </c>
      <c r="I48" s="120"/>
    </row>
    <row r="49" spans="1:9">
      <c r="A49" s="259"/>
      <c r="B49" s="122" t="s">
        <v>308</v>
      </c>
      <c r="C49" s="123">
        <v>37.65</v>
      </c>
      <c r="D49" s="124">
        <v>37.65</v>
      </c>
      <c r="E49" s="124" t="s">
        <v>29</v>
      </c>
      <c r="F49" s="124" t="s">
        <v>29</v>
      </c>
      <c r="G49" s="125" t="s">
        <v>29</v>
      </c>
      <c r="H49" s="123">
        <v>5</v>
      </c>
      <c r="I49" s="120"/>
    </row>
    <row r="50" spans="1:9">
      <c r="A50" s="259"/>
      <c r="B50" s="122" t="s">
        <v>309</v>
      </c>
      <c r="C50" s="123">
        <v>9.89</v>
      </c>
      <c r="D50" s="124">
        <v>9.89</v>
      </c>
      <c r="E50" s="124" t="s">
        <v>29</v>
      </c>
      <c r="F50" s="124" t="s">
        <v>29</v>
      </c>
      <c r="G50" s="125" t="s">
        <v>29</v>
      </c>
      <c r="H50" s="123">
        <v>5</v>
      </c>
      <c r="I50" s="120"/>
    </row>
    <row r="51" spans="1:9">
      <c r="A51" s="259"/>
      <c r="B51" s="122" t="s">
        <v>310</v>
      </c>
      <c r="C51" s="124">
        <v>10.85</v>
      </c>
      <c r="D51" s="124" t="s">
        <v>29</v>
      </c>
      <c r="E51" s="124">
        <v>10.85</v>
      </c>
      <c r="F51" s="124" t="s">
        <v>29</v>
      </c>
      <c r="G51" s="125" t="s">
        <v>29</v>
      </c>
      <c r="H51" s="124">
        <v>5</v>
      </c>
      <c r="I51" s="120"/>
    </row>
    <row r="52" spans="1:9">
      <c r="A52" s="260"/>
      <c r="B52" s="151" t="s">
        <v>311</v>
      </c>
      <c r="C52" s="152">
        <v>19.55</v>
      </c>
      <c r="D52" s="152" t="s">
        <v>29</v>
      </c>
      <c r="E52" s="152">
        <v>19.55</v>
      </c>
      <c r="F52" s="152" t="s">
        <v>29</v>
      </c>
      <c r="G52" s="153" t="s">
        <v>29</v>
      </c>
      <c r="H52" s="152">
        <v>5</v>
      </c>
      <c r="I52" s="120"/>
    </row>
    <row r="53" spans="1:9" ht="24" customHeight="1">
      <c r="A53" s="267" t="s">
        <v>312</v>
      </c>
      <c r="B53" s="268"/>
      <c r="C53" s="268"/>
      <c r="D53" s="268"/>
      <c r="E53" s="268"/>
      <c r="F53" s="268"/>
      <c r="G53" s="268"/>
      <c r="H53" s="269"/>
      <c r="I53" s="120"/>
    </row>
    <row r="54" spans="1:9">
      <c r="A54" s="259" t="s">
        <v>312</v>
      </c>
      <c r="B54" s="122" t="s">
        <v>313</v>
      </c>
      <c r="C54" s="123">
        <v>14.76</v>
      </c>
      <c r="D54" s="124">
        <v>14.76</v>
      </c>
      <c r="E54" s="124" t="s">
        <v>29</v>
      </c>
      <c r="F54" s="124" t="s">
        <v>29</v>
      </c>
      <c r="G54" s="125" t="s">
        <v>29</v>
      </c>
      <c r="H54" s="123">
        <v>5</v>
      </c>
      <c r="I54" s="120"/>
    </row>
    <row r="55" spans="1:9" ht="39">
      <c r="A55" s="259"/>
      <c r="B55" s="144" t="s">
        <v>314</v>
      </c>
      <c r="C55" s="123">
        <v>14.94</v>
      </c>
      <c r="D55" s="124">
        <v>14.94</v>
      </c>
      <c r="E55" s="125" t="s">
        <v>29</v>
      </c>
      <c r="F55" s="124" t="s">
        <v>29</v>
      </c>
      <c r="G55" s="125" t="s">
        <v>29</v>
      </c>
      <c r="H55" s="123">
        <v>6</v>
      </c>
      <c r="I55" s="120"/>
    </row>
    <row r="56" spans="1:9">
      <c r="A56" s="259"/>
      <c r="B56" s="122" t="s">
        <v>315</v>
      </c>
      <c r="C56" s="123">
        <v>57.69</v>
      </c>
      <c r="D56" s="124">
        <v>57.69</v>
      </c>
      <c r="E56" s="125" t="s">
        <v>29</v>
      </c>
      <c r="F56" s="124" t="s">
        <v>29</v>
      </c>
      <c r="G56" s="125" t="s">
        <v>29</v>
      </c>
      <c r="H56" s="123">
        <v>5</v>
      </c>
      <c r="I56" s="120"/>
    </row>
    <row r="57" spans="1:9">
      <c r="A57" s="259"/>
      <c r="B57" s="122" t="s">
        <v>316</v>
      </c>
      <c r="C57" s="123">
        <v>14.58</v>
      </c>
      <c r="D57" s="124">
        <v>14.58</v>
      </c>
      <c r="E57" s="124" t="s">
        <v>29</v>
      </c>
      <c r="F57" s="124" t="s">
        <v>29</v>
      </c>
      <c r="G57" s="125" t="s">
        <v>29</v>
      </c>
      <c r="H57" s="123">
        <v>5</v>
      </c>
      <c r="I57" s="120"/>
    </row>
    <row r="58" spans="1:9">
      <c r="A58" s="259"/>
      <c r="B58" s="122" t="s">
        <v>317</v>
      </c>
      <c r="C58" s="123">
        <v>15.77</v>
      </c>
      <c r="D58" s="124">
        <v>15.77</v>
      </c>
      <c r="E58" s="124" t="s">
        <v>29</v>
      </c>
      <c r="F58" s="124" t="s">
        <v>29</v>
      </c>
      <c r="G58" s="125" t="s">
        <v>29</v>
      </c>
      <c r="H58" s="123">
        <v>5</v>
      </c>
      <c r="I58" s="120"/>
    </row>
    <row r="59" spans="1:9">
      <c r="A59" s="259"/>
      <c r="B59" s="122" t="s">
        <v>318</v>
      </c>
      <c r="C59" s="123">
        <v>15.07</v>
      </c>
      <c r="D59" s="124">
        <v>15.07</v>
      </c>
      <c r="E59" s="124" t="s">
        <v>29</v>
      </c>
      <c r="F59" s="124" t="s">
        <v>29</v>
      </c>
      <c r="G59" s="125" t="s">
        <v>29</v>
      </c>
      <c r="H59" s="123">
        <v>5</v>
      </c>
      <c r="I59" s="120"/>
    </row>
    <row r="60" spans="1:9">
      <c r="A60" s="259"/>
      <c r="B60" s="132" t="s">
        <v>319</v>
      </c>
      <c r="C60" s="123">
        <v>21.86</v>
      </c>
      <c r="D60" s="124">
        <v>21.86</v>
      </c>
      <c r="E60" s="124" t="s">
        <v>29</v>
      </c>
      <c r="F60" s="124" t="s">
        <v>29</v>
      </c>
      <c r="G60" s="125" t="s">
        <v>29</v>
      </c>
      <c r="H60" s="123">
        <v>5</v>
      </c>
      <c r="I60" s="120"/>
    </row>
    <row r="61" spans="1:9">
      <c r="A61" s="259"/>
      <c r="B61" s="134" t="s">
        <v>320</v>
      </c>
      <c r="C61" s="123">
        <v>21.49</v>
      </c>
      <c r="D61" s="124">
        <v>21.49</v>
      </c>
      <c r="E61" s="124" t="s">
        <v>29</v>
      </c>
      <c r="F61" s="124" t="s">
        <v>29</v>
      </c>
      <c r="G61" s="125" t="s">
        <v>29</v>
      </c>
      <c r="H61" s="123">
        <v>6</v>
      </c>
      <c r="I61" s="120"/>
    </row>
    <row r="62" spans="1:9" ht="26.25">
      <c r="A62" s="259"/>
      <c r="B62" s="145" t="s">
        <v>321</v>
      </c>
      <c r="C62" s="148">
        <v>20.309999999999999</v>
      </c>
      <c r="D62" s="148">
        <v>20.309999999999999</v>
      </c>
      <c r="E62" s="148" t="s">
        <v>29</v>
      </c>
      <c r="F62" s="148" t="s">
        <v>29</v>
      </c>
      <c r="G62" s="149" t="s">
        <v>29</v>
      </c>
      <c r="H62" s="148">
        <v>6</v>
      </c>
      <c r="I62" s="120"/>
    </row>
    <row r="63" spans="1:9" ht="39">
      <c r="A63" s="259"/>
      <c r="B63" s="145" t="s">
        <v>322</v>
      </c>
      <c r="C63" s="148">
        <v>20.97</v>
      </c>
      <c r="D63" s="148">
        <v>20.97</v>
      </c>
      <c r="E63" s="148" t="s">
        <v>29</v>
      </c>
      <c r="F63" s="148" t="s">
        <v>29</v>
      </c>
      <c r="G63" s="149" t="s">
        <v>29</v>
      </c>
      <c r="H63" s="148">
        <v>5</v>
      </c>
      <c r="I63" s="120"/>
    </row>
    <row r="64" spans="1:9">
      <c r="A64" s="259"/>
      <c r="B64" s="134" t="s">
        <v>323</v>
      </c>
      <c r="C64" s="123">
        <v>21.37</v>
      </c>
      <c r="D64" s="124">
        <v>21.37</v>
      </c>
      <c r="E64" s="124" t="s">
        <v>29</v>
      </c>
      <c r="F64" s="124" t="s">
        <v>29</v>
      </c>
      <c r="G64" s="125" t="s">
        <v>29</v>
      </c>
      <c r="H64" s="123">
        <v>5</v>
      </c>
      <c r="I64" s="120"/>
    </row>
    <row r="65" spans="1:9">
      <c r="A65" s="259"/>
      <c r="B65" s="133" t="s">
        <v>324</v>
      </c>
      <c r="C65" s="129">
        <v>23.07</v>
      </c>
      <c r="D65" s="130">
        <v>23.07</v>
      </c>
      <c r="E65" s="130" t="s">
        <v>29</v>
      </c>
      <c r="F65" s="130" t="s">
        <v>29</v>
      </c>
      <c r="G65" s="131" t="s">
        <v>29</v>
      </c>
      <c r="H65" s="129">
        <v>5</v>
      </c>
      <c r="I65" s="120"/>
    </row>
    <row r="66" spans="1:9">
      <c r="A66" s="259"/>
      <c r="B66" s="132" t="s">
        <v>325</v>
      </c>
      <c r="C66" s="123">
        <v>50.27</v>
      </c>
      <c r="D66" s="124">
        <v>50.27</v>
      </c>
      <c r="E66" s="124" t="s">
        <v>29</v>
      </c>
      <c r="F66" s="124" t="s">
        <v>29</v>
      </c>
      <c r="G66" s="125" t="s">
        <v>29</v>
      </c>
      <c r="H66" s="123">
        <v>5</v>
      </c>
      <c r="I66" s="120"/>
    </row>
    <row r="67" spans="1:9">
      <c r="A67" s="259"/>
      <c r="B67" s="134" t="s">
        <v>19</v>
      </c>
      <c r="C67" s="123">
        <v>16.55</v>
      </c>
      <c r="D67" s="124">
        <v>16.55</v>
      </c>
      <c r="E67" s="124" t="s">
        <v>29</v>
      </c>
      <c r="F67" s="124" t="s">
        <v>29</v>
      </c>
      <c r="G67" s="125" t="s">
        <v>29</v>
      </c>
      <c r="H67" s="123">
        <v>5</v>
      </c>
      <c r="I67" s="120"/>
    </row>
    <row r="68" spans="1:9" ht="26.25">
      <c r="A68" s="259"/>
      <c r="B68" s="134" t="s">
        <v>326</v>
      </c>
      <c r="C68" s="123">
        <v>22.79</v>
      </c>
      <c r="D68" s="124">
        <v>22.79</v>
      </c>
      <c r="E68" s="125" t="s">
        <v>29</v>
      </c>
      <c r="F68" s="124" t="s">
        <v>29</v>
      </c>
      <c r="G68" s="125" t="s">
        <v>29</v>
      </c>
      <c r="H68" s="123">
        <v>1</v>
      </c>
      <c r="I68" s="120"/>
    </row>
    <row r="69" spans="1:9">
      <c r="A69" s="259"/>
      <c r="B69" s="134" t="s">
        <v>327</v>
      </c>
      <c r="C69" s="123">
        <v>21.82</v>
      </c>
      <c r="D69" s="124">
        <v>21.82</v>
      </c>
      <c r="E69" s="124" t="s">
        <v>29</v>
      </c>
      <c r="F69" s="124" t="s">
        <v>29</v>
      </c>
      <c r="G69" s="125" t="s">
        <v>29</v>
      </c>
      <c r="H69" s="123">
        <v>5</v>
      </c>
      <c r="I69" s="120"/>
    </row>
    <row r="70" spans="1:9">
      <c r="A70" s="259"/>
      <c r="B70" s="145" t="s">
        <v>328</v>
      </c>
      <c r="C70" s="148">
        <v>3.6</v>
      </c>
      <c r="D70" s="148" t="s">
        <v>29</v>
      </c>
      <c r="E70" s="148">
        <v>3.6</v>
      </c>
      <c r="F70" s="148" t="s">
        <v>29</v>
      </c>
      <c r="G70" s="149" t="s">
        <v>29</v>
      </c>
      <c r="H70" s="148">
        <v>5</v>
      </c>
      <c r="I70" s="120"/>
    </row>
    <row r="71" spans="1:9">
      <c r="A71" s="259"/>
      <c r="B71" s="134" t="s">
        <v>329</v>
      </c>
      <c r="C71" s="123">
        <v>16</v>
      </c>
      <c r="D71" s="124">
        <v>16</v>
      </c>
      <c r="E71" s="124" t="s">
        <v>29</v>
      </c>
      <c r="F71" s="124" t="s">
        <v>29</v>
      </c>
      <c r="G71" s="125" t="s">
        <v>29</v>
      </c>
      <c r="H71" s="123">
        <v>5</v>
      </c>
      <c r="I71" s="120"/>
    </row>
    <row r="72" spans="1:9">
      <c r="A72" s="259"/>
      <c r="B72" s="145" t="s">
        <v>330</v>
      </c>
      <c r="C72" s="123">
        <v>20.23</v>
      </c>
      <c r="D72" s="124">
        <v>20.23</v>
      </c>
      <c r="E72" s="124" t="s">
        <v>29</v>
      </c>
      <c r="F72" s="124" t="s">
        <v>29</v>
      </c>
      <c r="G72" s="125" t="s">
        <v>29</v>
      </c>
      <c r="H72" s="123">
        <v>5</v>
      </c>
      <c r="I72" s="120"/>
    </row>
    <row r="73" spans="1:9" ht="26.25">
      <c r="A73" s="259"/>
      <c r="B73" s="134" t="s">
        <v>331</v>
      </c>
      <c r="C73" s="123">
        <v>21.79</v>
      </c>
      <c r="D73" s="124">
        <v>21.79</v>
      </c>
      <c r="E73" s="125" t="s">
        <v>29</v>
      </c>
      <c r="F73" s="124" t="s">
        <v>29</v>
      </c>
      <c r="G73" s="125" t="s">
        <v>29</v>
      </c>
      <c r="H73" s="123">
        <v>2</v>
      </c>
      <c r="I73" s="120"/>
    </row>
    <row r="74" spans="1:9">
      <c r="A74" s="259"/>
      <c r="B74" s="134" t="s">
        <v>332</v>
      </c>
      <c r="C74" s="123">
        <v>15.58</v>
      </c>
      <c r="D74" s="124">
        <v>15.58</v>
      </c>
      <c r="E74" s="125" t="s">
        <v>29</v>
      </c>
      <c r="F74" s="124" t="s">
        <v>29</v>
      </c>
      <c r="G74" s="125" t="s">
        <v>29</v>
      </c>
      <c r="H74" s="123">
        <v>5</v>
      </c>
      <c r="I74" s="120"/>
    </row>
    <row r="75" spans="1:9">
      <c r="A75" s="259"/>
      <c r="B75" s="134" t="s">
        <v>333</v>
      </c>
      <c r="C75" s="123">
        <v>15.66</v>
      </c>
      <c r="D75" s="124">
        <v>15.66</v>
      </c>
      <c r="E75" s="125" t="s">
        <v>29</v>
      </c>
      <c r="F75" s="124" t="s">
        <v>29</v>
      </c>
      <c r="G75" s="125" t="s">
        <v>29</v>
      </c>
      <c r="H75" s="123">
        <v>5</v>
      </c>
      <c r="I75" s="120"/>
    </row>
    <row r="76" spans="1:9" ht="26.25">
      <c r="A76" s="259"/>
      <c r="B76" s="134" t="s">
        <v>334</v>
      </c>
      <c r="C76" s="123">
        <v>15.5</v>
      </c>
      <c r="D76" s="124">
        <v>15.5</v>
      </c>
      <c r="E76" s="125" t="s">
        <v>29</v>
      </c>
      <c r="F76" s="124" t="s">
        <v>29</v>
      </c>
      <c r="G76" s="125" t="s">
        <v>29</v>
      </c>
      <c r="H76" s="123">
        <v>5</v>
      </c>
      <c r="I76" s="120"/>
    </row>
    <row r="77" spans="1:9">
      <c r="A77" s="259"/>
      <c r="B77" s="134" t="s">
        <v>335</v>
      </c>
      <c r="C77" s="123">
        <v>15.94</v>
      </c>
      <c r="D77" s="124" t="s">
        <v>29</v>
      </c>
      <c r="E77" s="124">
        <v>15.94</v>
      </c>
      <c r="F77" s="124" t="s">
        <v>29</v>
      </c>
      <c r="G77" s="125" t="s">
        <v>29</v>
      </c>
      <c r="H77" s="123">
        <v>5</v>
      </c>
      <c r="I77" s="120"/>
    </row>
    <row r="78" spans="1:9">
      <c r="A78" s="259"/>
      <c r="B78" s="134" t="s">
        <v>336</v>
      </c>
      <c r="C78" s="123">
        <v>22.94</v>
      </c>
      <c r="D78" s="124" t="s">
        <v>29</v>
      </c>
      <c r="E78" s="124">
        <v>22.94</v>
      </c>
      <c r="F78" s="124" t="s">
        <v>29</v>
      </c>
      <c r="G78" s="125" t="s">
        <v>29</v>
      </c>
      <c r="H78" s="123">
        <v>5</v>
      </c>
      <c r="I78" s="120"/>
    </row>
    <row r="79" spans="1:9">
      <c r="A79" s="259"/>
      <c r="B79" s="134" t="s">
        <v>337</v>
      </c>
      <c r="C79" s="123">
        <v>22.03</v>
      </c>
      <c r="D79" s="124" t="s">
        <v>29</v>
      </c>
      <c r="E79" s="124">
        <v>22.03</v>
      </c>
      <c r="F79" s="124" t="s">
        <v>29</v>
      </c>
      <c r="G79" s="125" t="s">
        <v>29</v>
      </c>
      <c r="H79" s="123">
        <v>5</v>
      </c>
      <c r="I79" s="120"/>
    </row>
    <row r="80" spans="1:9">
      <c r="A80" s="259"/>
      <c r="B80" s="134" t="s">
        <v>338</v>
      </c>
      <c r="C80" s="123">
        <v>46.22</v>
      </c>
      <c r="D80" s="124">
        <v>46.22</v>
      </c>
      <c r="E80" s="124" t="s">
        <v>29</v>
      </c>
      <c r="F80" s="124" t="s">
        <v>29</v>
      </c>
      <c r="G80" s="125" t="s">
        <v>29</v>
      </c>
      <c r="H80" s="123">
        <v>5</v>
      </c>
      <c r="I80" s="120"/>
    </row>
    <row r="81" spans="1:9" ht="26.25">
      <c r="A81" s="259"/>
      <c r="B81" s="134" t="s">
        <v>339</v>
      </c>
      <c r="C81" s="123">
        <v>8.9600000000000009</v>
      </c>
      <c r="D81" s="124">
        <v>8.9600000000000009</v>
      </c>
      <c r="E81" s="125" t="s">
        <v>29</v>
      </c>
      <c r="F81" s="124" t="s">
        <v>29</v>
      </c>
      <c r="G81" s="125" t="s">
        <v>29</v>
      </c>
      <c r="H81" s="123">
        <v>1</v>
      </c>
      <c r="I81" s="120"/>
    </row>
    <row r="82" spans="1:9">
      <c r="A82" s="259"/>
      <c r="B82" s="135" t="s">
        <v>340</v>
      </c>
      <c r="C82" s="123">
        <v>9.89</v>
      </c>
      <c r="D82" s="124">
        <v>9.89</v>
      </c>
      <c r="E82" s="125" t="s">
        <v>29</v>
      </c>
      <c r="F82" s="124" t="s">
        <v>29</v>
      </c>
      <c r="G82" s="125" t="s">
        <v>29</v>
      </c>
      <c r="H82" s="123">
        <v>6</v>
      </c>
      <c r="I82" s="120"/>
    </row>
    <row r="83" spans="1:9">
      <c r="A83" s="260"/>
      <c r="B83" s="128" t="s">
        <v>341</v>
      </c>
      <c r="C83" s="129">
        <v>13.82</v>
      </c>
      <c r="D83" s="130">
        <v>13.82</v>
      </c>
      <c r="E83" s="131" t="s">
        <v>29</v>
      </c>
      <c r="F83" s="130" t="s">
        <v>29</v>
      </c>
      <c r="G83" s="131" t="s">
        <v>29</v>
      </c>
      <c r="H83" s="129">
        <v>5</v>
      </c>
      <c r="I83" s="120"/>
    </row>
    <row r="84" spans="1:9" ht="15.75">
      <c r="A84" s="281" t="s">
        <v>29</v>
      </c>
      <c r="B84" s="282"/>
      <c r="C84" s="137">
        <v>1526.8</v>
      </c>
      <c r="D84" s="138">
        <v>1054.03</v>
      </c>
      <c r="E84" s="136">
        <v>472.77</v>
      </c>
      <c r="F84" s="136">
        <v>0</v>
      </c>
      <c r="G84" s="136">
        <v>0</v>
      </c>
      <c r="H84" s="139" t="s">
        <v>29</v>
      </c>
      <c r="I84" s="120"/>
    </row>
    <row r="85" spans="1:9">
      <c r="A85" s="120"/>
      <c r="B85" s="140"/>
      <c r="C85" s="120"/>
      <c r="D85" s="141"/>
      <c r="E85" s="141"/>
      <c r="F85" s="141"/>
      <c r="G85" s="141"/>
      <c r="H85" s="120"/>
      <c r="I85" s="120"/>
    </row>
    <row r="86" spans="1:9">
      <c r="A86" s="120"/>
      <c r="B86" s="140"/>
      <c r="C86" s="142"/>
      <c r="D86" s="141"/>
      <c r="E86" s="141"/>
      <c r="F86" s="141"/>
      <c r="G86" s="141"/>
      <c r="H86" s="120"/>
      <c r="I86" s="120"/>
    </row>
    <row r="87" spans="1:9">
      <c r="A87" s="120"/>
      <c r="B87" s="140"/>
      <c r="C87" s="142"/>
      <c r="D87" s="141"/>
      <c r="E87" s="141"/>
      <c r="F87" s="141"/>
      <c r="G87" s="141"/>
      <c r="H87" s="120"/>
      <c r="I87" s="120"/>
    </row>
    <row r="88" spans="1:9">
      <c r="A88" s="120"/>
      <c r="B88" s="140"/>
      <c r="C88" s="142"/>
      <c r="D88" s="141"/>
      <c r="E88" s="141"/>
      <c r="F88" s="141"/>
      <c r="G88" s="141"/>
      <c r="H88" s="120"/>
      <c r="I88" s="120"/>
    </row>
    <row r="89" spans="1:9">
      <c r="A89" s="120"/>
      <c r="B89" s="140"/>
      <c r="C89" s="142"/>
      <c r="D89" s="141"/>
      <c r="E89" s="141"/>
      <c r="F89" s="141"/>
      <c r="G89" s="141"/>
      <c r="H89" s="120"/>
      <c r="I89" s="120"/>
    </row>
  </sheetData>
  <mergeCells count="8">
    <mergeCell ref="A1:H1"/>
    <mergeCell ref="A4:A39"/>
    <mergeCell ref="A41:A52"/>
    <mergeCell ref="A54:A83"/>
    <mergeCell ref="A84:B84"/>
    <mergeCell ref="A3:H3"/>
    <mergeCell ref="A40:H40"/>
    <mergeCell ref="A53:H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67"/>
  <sheetViews>
    <sheetView view="pageBreakPreview" topLeftCell="A4" zoomScaleNormal="100" zoomScaleSheetLayoutView="100" workbookViewId="0">
      <selection activeCell="G27" sqref="G27"/>
    </sheetView>
  </sheetViews>
  <sheetFormatPr defaultColWidth="11.42578125" defaultRowHeight="12.75"/>
  <cols>
    <col min="1" max="16384" width="11.42578125" style="6"/>
  </cols>
  <sheetData>
    <row r="1" ht="24.95" customHeight="1"/>
    <row r="2" s="7" customFormat="1" ht="23.1" customHeight="1"/>
    <row r="3" s="7" customFormat="1" ht="35.1" customHeight="1"/>
    <row r="4" ht="24.95" customHeight="1"/>
    <row r="5" ht="24.95" customHeight="1"/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</sheetData>
  <printOptions horizontalCentered="1"/>
  <pageMargins left="0.23622047244094491" right="0.23622047244094491" top="0.39370078740157483" bottom="0.59055118110236227" header="0.31496062992125984" footer="0.31496062992125984"/>
  <pageSetup paperSize="9" orientation="portrait" r:id="rId1"/>
  <headerFooter>
    <oddFooter>&amp;LCCP Bionettoyage 2022&amp;RJuin  21 / J.B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2"/>
  <sheetViews>
    <sheetView view="pageBreakPreview" topLeftCell="A64" zoomScaleNormal="100" zoomScaleSheetLayoutView="100" workbookViewId="0">
      <selection activeCell="C77" sqref="C77"/>
    </sheetView>
  </sheetViews>
  <sheetFormatPr defaultColWidth="11.42578125" defaultRowHeight="15"/>
  <cols>
    <col min="1" max="1" width="11.42578125" style="6" customWidth="1"/>
    <col min="2" max="2" width="29.42578125" style="6" customWidth="1"/>
    <col min="3" max="3" width="9.7109375" style="71" customWidth="1"/>
    <col min="4" max="7" width="6.7109375" style="73" customWidth="1"/>
    <col min="8" max="8" width="10.7109375" style="6" customWidth="1"/>
    <col min="9" max="16384" width="11.42578125" style="6"/>
  </cols>
  <sheetData>
    <row r="1" spans="1:8" ht="24.95" customHeight="1">
      <c r="A1" s="228" t="s">
        <v>0</v>
      </c>
      <c r="B1" s="228"/>
      <c r="C1" s="228"/>
      <c r="D1" s="228"/>
      <c r="E1" s="228"/>
      <c r="F1" s="228"/>
      <c r="G1" s="228"/>
      <c r="H1" s="228"/>
    </row>
    <row r="2" spans="1:8" s="7" customFormat="1" ht="23.1" customHeight="1">
      <c r="A2" s="213" t="s">
        <v>342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64" t="s">
        <v>5</v>
      </c>
      <c r="E3" s="64" t="s">
        <v>6</v>
      </c>
      <c r="F3" s="64" t="s">
        <v>7</v>
      </c>
      <c r="G3" s="64" t="s">
        <v>8</v>
      </c>
      <c r="H3" s="5" t="s">
        <v>9</v>
      </c>
    </row>
    <row r="4" spans="1:8" ht="24.95" customHeight="1">
      <c r="A4" s="272" t="s">
        <v>343</v>
      </c>
      <c r="B4" s="94" t="s">
        <v>344</v>
      </c>
      <c r="C4" s="55">
        <v>27.7</v>
      </c>
      <c r="D4" s="62"/>
      <c r="E4" s="62">
        <v>27.7</v>
      </c>
      <c r="F4" s="43"/>
      <c r="G4" s="43"/>
      <c r="H4" s="82">
        <v>7</v>
      </c>
    </row>
    <row r="5" spans="1:8" ht="24.95" customHeight="1">
      <c r="A5" s="273"/>
      <c r="B5" s="3" t="s">
        <v>345</v>
      </c>
      <c r="C5" s="42">
        <v>1.98</v>
      </c>
      <c r="D5" s="17"/>
      <c r="E5" s="17">
        <v>1.98</v>
      </c>
      <c r="F5" s="67"/>
      <c r="G5" s="67"/>
      <c r="H5" s="84">
        <v>7</v>
      </c>
    </row>
    <row r="6" spans="1:8" ht="24.95" customHeight="1">
      <c r="A6" s="273"/>
      <c r="B6" s="3" t="s">
        <v>70</v>
      </c>
      <c r="C6" s="42">
        <v>26.96</v>
      </c>
      <c r="D6" s="17"/>
      <c r="E6" s="17">
        <v>26.96</v>
      </c>
      <c r="F6" s="67"/>
      <c r="G6" s="67"/>
      <c r="H6" s="84">
        <v>7</v>
      </c>
    </row>
    <row r="7" spans="1:8" ht="24.95" customHeight="1">
      <c r="A7" s="273"/>
      <c r="B7" s="3" t="s">
        <v>346</v>
      </c>
      <c r="C7" s="42">
        <v>13.78</v>
      </c>
      <c r="D7" s="17"/>
      <c r="E7" s="17"/>
      <c r="F7" s="17">
        <v>13.78</v>
      </c>
      <c r="G7" s="67"/>
      <c r="H7" s="84">
        <v>7</v>
      </c>
    </row>
    <row r="8" spans="1:8" ht="24.95" customHeight="1">
      <c r="A8" s="273"/>
      <c r="B8" s="3" t="s">
        <v>347</v>
      </c>
      <c r="C8" s="42">
        <v>14</v>
      </c>
      <c r="D8" s="17"/>
      <c r="E8" s="17"/>
      <c r="F8" s="17">
        <v>14</v>
      </c>
      <c r="G8" s="67"/>
      <c r="H8" s="84">
        <v>7</v>
      </c>
    </row>
    <row r="9" spans="1:8" ht="24.95" customHeight="1">
      <c r="A9" s="273"/>
      <c r="B9" s="3" t="s">
        <v>348</v>
      </c>
      <c r="C9" s="42">
        <v>12.97</v>
      </c>
      <c r="D9" s="17"/>
      <c r="E9" s="17"/>
      <c r="F9" s="17">
        <v>12.97</v>
      </c>
      <c r="G9" s="67"/>
      <c r="H9" s="84">
        <v>7</v>
      </c>
    </row>
    <row r="10" spans="1:8" ht="24.95" customHeight="1">
      <c r="A10" s="273"/>
      <c r="B10" s="3" t="s">
        <v>349</v>
      </c>
      <c r="C10" s="42">
        <v>7.12</v>
      </c>
      <c r="D10" s="17"/>
      <c r="E10" s="17">
        <v>7.12</v>
      </c>
      <c r="F10" s="17"/>
      <c r="G10" s="67"/>
      <c r="H10" s="84">
        <v>7</v>
      </c>
    </row>
    <row r="11" spans="1:8" ht="24.95" customHeight="1">
      <c r="A11" s="273"/>
      <c r="B11" s="3" t="s">
        <v>350</v>
      </c>
      <c r="C11" s="42">
        <v>7.41</v>
      </c>
      <c r="D11" s="17"/>
      <c r="E11" s="17">
        <v>7.41</v>
      </c>
      <c r="F11" s="17"/>
      <c r="G11" s="67"/>
      <c r="H11" s="84">
        <v>7</v>
      </c>
    </row>
    <row r="12" spans="1:8" ht="24.95" customHeight="1">
      <c r="A12" s="273"/>
      <c r="B12" s="3" t="s">
        <v>351</v>
      </c>
      <c r="C12" s="42">
        <v>12.97</v>
      </c>
      <c r="D12" s="17"/>
      <c r="E12" s="17"/>
      <c r="F12" s="17">
        <v>12.97</v>
      </c>
      <c r="G12" s="67"/>
      <c r="H12" s="84">
        <v>7</v>
      </c>
    </row>
    <row r="13" spans="1:8" ht="24.95" customHeight="1">
      <c r="A13" s="273"/>
      <c r="B13" s="3" t="s">
        <v>352</v>
      </c>
      <c r="C13" s="42">
        <v>18.96</v>
      </c>
      <c r="D13" s="17"/>
      <c r="E13" s="17"/>
      <c r="F13" s="17">
        <v>18.96</v>
      </c>
      <c r="G13" s="67"/>
      <c r="H13" s="84">
        <v>7</v>
      </c>
    </row>
    <row r="14" spans="1:8" ht="24.95" customHeight="1">
      <c r="A14" s="273"/>
      <c r="B14" s="3" t="s">
        <v>353</v>
      </c>
      <c r="C14" s="42">
        <v>21.77</v>
      </c>
      <c r="D14" s="17"/>
      <c r="E14" s="17"/>
      <c r="F14" s="17">
        <v>21.77</v>
      </c>
      <c r="G14" s="67"/>
      <c r="H14" s="84">
        <v>7</v>
      </c>
    </row>
    <row r="15" spans="1:8" ht="24.95" customHeight="1">
      <c r="A15" s="273"/>
      <c r="B15" s="3" t="s">
        <v>354</v>
      </c>
      <c r="C15" s="42">
        <v>20.74</v>
      </c>
      <c r="D15" s="17"/>
      <c r="E15" s="17"/>
      <c r="F15" s="17">
        <v>20.74</v>
      </c>
      <c r="G15" s="67"/>
      <c r="H15" s="84">
        <v>7</v>
      </c>
    </row>
    <row r="16" spans="1:8" ht="24.95" customHeight="1">
      <c r="A16" s="273"/>
      <c r="B16" s="3" t="s">
        <v>355</v>
      </c>
      <c r="C16" s="42">
        <f>24.8+9</f>
        <v>33.799999999999997</v>
      </c>
      <c r="D16" s="17">
        <v>33.799999999999997</v>
      </c>
      <c r="E16" s="17"/>
      <c r="F16" s="17"/>
      <c r="G16" s="67"/>
      <c r="H16" s="84">
        <v>2</v>
      </c>
    </row>
    <row r="17" spans="1:8" ht="24.95" customHeight="1">
      <c r="A17" s="273"/>
      <c r="B17" s="3" t="s">
        <v>356</v>
      </c>
      <c r="C17" s="42">
        <v>3.3</v>
      </c>
      <c r="D17" s="17"/>
      <c r="E17" s="17">
        <v>3.3</v>
      </c>
      <c r="F17" s="17"/>
      <c r="G17" s="67"/>
      <c r="H17" s="84">
        <v>7</v>
      </c>
    </row>
    <row r="18" spans="1:8" ht="24.95" customHeight="1">
      <c r="A18" s="273"/>
      <c r="B18" s="3" t="s">
        <v>357</v>
      </c>
      <c r="C18" s="42">
        <v>2.31</v>
      </c>
      <c r="D18" s="17"/>
      <c r="E18" s="17">
        <v>2.31</v>
      </c>
      <c r="F18" s="17"/>
      <c r="G18" s="67"/>
      <c r="H18" s="84">
        <v>7</v>
      </c>
    </row>
    <row r="19" spans="1:8" ht="24.95" customHeight="1">
      <c r="A19" s="273"/>
      <c r="B19" s="3" t="s">
        <v>358</v>
      </c>
      <c r="C19" s="42">
        <v>21.87</v>
      </c>
      <c r="D19" s="17">
        <v>21.87</v>
      </c>
      <c r="E19" s="17"/>
      <c r="F19" s="17"/>
      <c r="G19" s="67"/>
      <c r="H19" s="84">
        <v>7</v>
      </c>
    </row>
    <row r="20" spans="1:8" ht="24.95" customHeight="1">
      <c r="A20" s="273"/>
      <c r="B20" s="3" t="s">
        <v>359</v>
      </c>
      <c r="C20" s="42">
        <v>2.25</v>
      </c>
      <c r="D20" s="17"/>
      <c r="E20" s="17">
        <v>2.25</v>
      </c>
      <c r="F20" s="17"/>
      <c r="G20" s="67"/>
      <c r="H20" s="84">
        <v>7</v>
      </c>
    </row>
    <row r="21" spans="1:8" ht="24.95" customHeight="1">
      <c r="A21" s="273"/>
      <c r="B21" s="3" t="s">
        <v>360</v>
      </c>
      <c r="C21" s="42">
        <v>18.309999999999999</v>
      </c>
      <c r="D21" s="17">
        <v>18.309999999999999</v>
      </c>
      <c r="E21" s="17"/>
      <c r="F21" s="17"/>
      <c r="G21" s="67"/>
      <c r="H21" s="84">
        <v>1</v>
      </c>
    </row>
    <row r="22" spans="1:8" ht="24.95" customHeight="1">
      <c r="A22" s="273"/>
      <c r="B22" s="3" t="s">
        <v>361</v>
      </c>
      <c r="C22" s="42">
        <v>20.73</v>
      </c>
      <c r="D22" s="17"/>
      <c r="E22" s="17"/>
      <c r="F22" s="17">
        <v>20.73</v>
      </c>
      <c r="G22" s="67"/>
      <c r="H22" s="84">
        <v>7</v>
      </c>
    </row>
    <row r="23" spans="1:8" ht="24.95" customHeight="1">
      <c r="A23" s="273"/>
      <c r="B23" s="3" t="s">
        <v>362</v>
      </c>
      <c r="C23" s="42">
        <v>21.63</v>
      </c>
      <c r="D23" s="17"/>
      <c r="E23" s="17"/>
      <c r="F23" s="17">
        <v>21.63</v>
      </c>
      <c r="G23" s="67"/>
      <c r="H23" s="84">
        <v>7</v>
      </c>
    </row>
    <row r="24" spans="1:8" ht="24.95" customHeight="1">
      <c r="A24" s="273"/>
      <c r="B24" s="3" t="s">
        <v>363</v>
      </c>
      <c r="C24" s="42">
        <v>18.95</v>
      </c>
      <c r="D24" s="17"/>
      <c r="E24" s="17"/>
      <c r="F24" s="17">
        <v>18.95</v>
      </c>
      <c r="G24" s="67"/>
      <c r="H24" s="84">
        <v>7</v>
      </c>
    </row>
    <row r="25" spans="1:8" ht="24.95" customHeight="1">
      <c r="A25" s="273"/>
      <c r="B25" s="3" t="s">
        <v>364</v>
      </c>
      <c r="C25" s="42">
        <v>20.75</v>
      </c>
      <c r="D25" s="17"/>
      <c r="E25" s="17"/>
      <c r="F25" s="17">
        <v>20.75</v>
      </c>
      <c r="G25" s="67"/>
      <c r="H25" s="84">
        <v>7</v>
      </c>
    </row>
    <row r="26" spans="1:8" ht="24.95" customHeight="1">
      <c r="A26" s="273"/>
      <c r="B26" s="3" t="s">
        <v>365</v>
      </c>
      <c r="C26" s="42">
        <f>11.5+1.78</f>
        <v>13.28</v>
      </c>
      <c r="D26" s="17"/>
      <c r="E26" s="17"/>
      <c r="F26" s="17">
        <f>11.5+1.78</f>
        <v>13.28</v>
      </c>
      <c r="G26" s="67"/>
      <c r="H26" s="84">
        <v>7</v>
      </c>
    </row>
    <row r="27" spans="1:8" ht="24.95" customHeight="1">
      <c r="A27" s="273"/>
      <c r="B27" s="3" t="s">
        <v>366</v>
      </c>
      <c r="C27" s="42">
        <f>11.59+1.78</f>
        <v>13.37</v>
      </c>
      <c r="D27" s="17"/>
      <c r="E27" s="17"/>
      <c r="F27" s="17">
        <f>11.59+1.78</f>
        <v>13.37</v>
      </c>
      <c r="G27" s="67"/>
      <c r="H27" s="84">
        <v>7</v>
      </c>
    </row>
    <row r="28" spans="1:8" ht="24.95" customHeight="1">
      <c r="A28" s="273"/>
      <c r="B28" s="3" t="s">
        <v>367</v>
      </c>
      <c r="C28" s="42">
        <f>11.55+1.78</f>
        <v>13.33</v>
      </c>
      <c r="D28" s="17"/>
      <c r="E28" s="17"/>
      <c r="F28" s="17">
        <f>11.55+1.78</f>
        <v>13.33</v>
      </c>
      <c r="G28" s="67"/>
      <c r="H28" s="84">
        <v>7</v>
      </c>
    </row>
    <row r="29" spans="1:8" ht="24.95" customHeight="1">
      <c r="A29" s="273"/>
      <c r="B29" s="3" t="s">
        <v>368</v>
      </c>
      <c r="C29" s="42">
        <f>11.51+1.78</f>
        <v>13.29</v>
      </c>
      <c r="D29" s="17"/>
      <c r="E29" s="17"/>
      <c r="F29" s="17">
        <f>11.51+1.78</f>
        <v>13.29</v>
      </c>
      <c r="G29" s="67"/>
      <c r="H29" s="84">
        <v>7</v>
      </c>
    </row>
    <row r="30" spans="1:8" ht="24.95" customHeight="1">
      <c r="A30" s="273"/>
      <c r="B30" s="3" t="s">
        <v>369</v>
      </c>
      <c r="C30" s="42">
        <f>11.5+1.78</f>
        <v>13.28</v>
      </c>
      <c r="D30" s="17"/>
      <c r="E30" s="17"/>
      <c r="F30" s="17">
        <f>11.5+1.78</f>
        <v>13.28</v>
      </c>
      <c r="G30" s="67"/>
      <c r="H30" s="84">
        <v>7</v>
      </c>
    </row>
    <row r="31" spans="1:8" ht="24.95" customHeight="1">
      <c r="A31" s="273"/>
      <c r="B31" s="3" t="s">
        <v>370</v>
      </c>
      <c r="C31" s="42">
        <f>51.92+56.48+50.17</f>
        <v>158.57</v>
      </c>
      <c r="D31" s="17"/>
      <c r="E31" s="17">
        <f>51.92+56.48+50.17</f>
        <v>158.57</v>
      </c>
      <c r="F31" s="67"/>
      <c r="G31" s="67"/>
      <c r="H31" s="84">
        <v>7</v>
      </c>
    </row>
    <row r="32" spans="1:8" ht="24.95" customHeight="1">
      <c r="A32" s="273"/>
      <c r="B32" s="3" t="s">
        <v>371</v>
      </c>
      <c r="C32" s="42">
        <v>21.14</v>
      </c>
      <c r="D32" s="17"/>
      <c r="E32" s="17">
        <v>21.14</v>
      </c>
      <c r="F32" s="67"/>
      <c r="G32" s="67"/>
      <c r="H32" s="84">
        <v>7</v>
      </c>
    </row>
    <row r="33" spans="1:8" ht="24.95" customHeight="1">
      <c r="A33" s="273"/>
      <c r="B33" s="3" t="s">
        <v>372</v>
      </c>
      <c r="C33" s="42">
        <v>2.71</v>
      </c>
      <c r="D33" s="17">
        <v>2.71</v>
      </c>
      <c r="E33" s="17"/>
      <c r="F33" s="67"/>
      <c r="G33" s="67"/>
      <c r="H33" s="84">
        <v>1</v>
      </c>
    </row>
    <row r="34" spans="1:8" ht="24.95" customHeight="1">
      <c r="A34" s="273"/>
      <c r="B34" s="3" t="s">
        <v>373</v>
      </c>
      <c r="C34" s="42">
        <v>5.77</v>
      </c>
      <c r="D34" s="17"/>
      <c r="E34" s="17">
        <v>5.77</v>
      </c>
      <c r="F34" s="67"/>
      <c r="G34" s="67"/>
      <c r="H34" s="84">
        <v>7</v>
      </c>
    </row>
    <row r="35" spans="1:8" ht="24.95" customHeight="1">
      <c r="A35" s="273"/>
      <c r="B35" s="3" t="s">
        <v>374</v>
      </c>
      <c r="C35" s="42">
        <v>7.09</v>
      </c>
      <c r="D35" s="17">
        <v>7.09</v>
      </c>
      <c r="E35" s="17"/>
      <c r="F35" s="67"/>
      <c r="G35" s="67"/>
      <c r="H35" s="84">
        <v>1</v>
      </c>
    </row>
    <row r="36" spans="1:8" ht="24.95" customHeight="1">
      <c r="A36" s="273"/>
      <c r="B36" s="3" t="s">
        <v>375</v>
      </c>
      <c r="C36" s="42">
        <v>4.51</v>
      </c>
      <c r="D36" s="17">
        <v>4.51</v>
      </c>
      <c r="E36" s="17"/>
      <c r="F36" s="67"/>
      <c r="G36" s="67"/>
      <c r="H36" s="84">
        <v>7</v>
      </c>
    </row>
    <row r="37" spans="1:8" ht="24.95" customHeight="1">
      <c r="A37" s="273"/>
      <c r="B37" s="3" t="s">
        <v>376</v>
      </c>
      <c r="C37" s="42">
        <v>14.98</v>
      </c>
      <c r="D37" s="17"/>
      <c r="E37" s="17">
        <v>14.98</v>
      </c>
      <c r="F37" s="17"/>
      <c r="G37" s="67"/>
      <c r="H37" s="84">
        <v>5</v>
      </c>
    </row>
    <row r="38" spans="1:8" ht="24.95" customHeight="1">
      <c r="A38" s="273"/>
      <c r="B38" s="3" t="s">
        <v>377</v>
      </c>
      <c r="C38" s="42">
        <v>14.69</v>
      </c>
      <c r="D38" s="17">
        <v>14.69</v>
      </c>
      <c r="E38" s="17"/>
      <c r="F38" s="17"/>
      <c r="G38" s="67"/>
      <c r="H38" s="84">
        <v>1</v>
      </c>
    </row>
    <row r="39" spans="1:8" ht="24.95" customHeight="1">
      <c r="A39" s="274"/>
      <c r="B39" s="101" t="s">
        <v>378</v>
      </c>
      <c r="C39" s="49">
        <v>14.87</v>
      </c>
      <c r="D39" s="20">
        <v>14.87</v>
      </c>
      <c r="E39" s="20"/>
      <c r="F39" s="20"/>
      <c r="G39" s="69"/>
      <c r="H39" s="103">
        <v>1</v>
      </c>
    </row>
    <row r="40" spans="1:8" ht="24.95" customHeight="1">
      <c r="A40" s="272" t="s">
        <v>379</v>
      </c>
      <c r="B40" s="94" t="s">
        <v>380</v>
      </c>
      <c r="C40" s="55">
        <v>14.68</v>
      </c>
      <c r="D40" s="62">
        <v>14.68</v>
      </c>
      <c r="E40" s="62"/>
      <c r="F40" s="62"/>
      <c r="G40" s="43"/>
      <c r="H40" s="82">
        <v>5</v>
      </c>
    </row>
    <row r="41" spans="1:8" ht="24.95" customHeight="1">
      <c r="A41" s="273"/>
      <c r="B41" s="3" t="s">
        <v>381</v>
      </c>
      <c r="C41" s="42">
        <v>14.72</v>
      </c>
      <c r="D41" s="17">
        <v>14.72</v>
      </c>
      <c r="E41" s="17"/>
      <c r="F41" s="17"/>
      <c r="G41" s="67"/>
      <c r="H41" s="84">
        <v>5</v>
      </c>
    </row>
    <row r="42" spans="1:8" ht="24.95" customHeight="1">
      <c r="A42" s="273"/>
      <c r="B42" s="3" t="s">
        <v>382</v>
      </c>
      <c r="C42" s="42">
        <v>14.7</v>
      </c>
      <c r="D42" s="17">
        <v>14.7</v>
      </c>
      <c r="E42" s="17"/>
      <c r="F42" s="17"/>
      <c r="G42" s="67"/>
      <c r="H42" s="84">
        <v>1</v>
      </c>
    </row>
    <row r="43" spans="1:8" ht="24.95" customHeight="1">
      <c r="A43" s="273"/>
      <c r="B43" s="3" t="s">
        <v>383</v>
      </c>
      <c r="C43" s="42">
        <f>11.78+1.75</f>
        <v>13.53</v>
      </c>
      <c r="D43" s="17"/>
      <c r="E43" s="17"/>
      <c r="F43" s="17">
        <f>11.78+1.75</f>
        <v>13.53</v>
      </c>
      <c r="G43" s="67"/>
      <c r="H43" s="84">
        <v>7</v>
      </c>
    </row>
    <row r="44" spans="1:8" ht="24.95" customHeight="1">
      <c r="A44" s="273"/>
      <c r="B44" s="3" t="s">
        <v>384</v>
      </c>
      <c r="C44" s="42">
        <f>11.83+1.75</f>
        <v>13.58</v>
      </c>
      <c r="D44" s="17"/>
      <c r="E44" s="17"/>
      <c r="F44" s="17">
        <f>11.83+1.75</f>
        <v>13.58</v>
      </c>
      <c r="G44" s="67"/>
      <c r="H44" s="97">
        <v>7</v>
      </c>
    </row>
    <row r="45" spans="1:8" ht="24.95" customHeight="1">
      <c r="A45" s="273"/>
      <c r="B45" s="3" t="s">
        <v>385</v>
      </c>
      <c r="C45" s="42">
        <v>17.170000000000002</v>
      </c>
      <c r="D45" s="17">
        <v>17.170000000000002</v>
      </c>
      <c r="E45" s="17"/>
      <c r="F45" s="17"/>
      <c r="G45" s="67"/>
      <c r="H45" s="97">
        <v>1</v>
      </c>
    </row>
    <row r="46" spans="1:8" ht="24.95" customHeight="1">
      <c r="A46" s="273"/>
      <c r="B46" s="3" t="s">
        <v>386</v>
      </c>
      <c r="C46" s="42">
        <v>3.23</v>
      </c>
      <c r="D46" s="17"/>
      <c r="E46" s="17">
        <v>3.23</v>
      </c>
      <c r="F46" s="17"/>
      <c r="G46" s="67"/>
      <c r="H46" s="97">
        <v>7</v>
      </c>
    </row>
    <row r="47" spans="1:8" ht="24.95" customHeight="1">
      <c r="A47" s="273"/>
      <c r="B47" s="3" t="s">
        <v>387</v>
      </c>
      <c r="C47" s="42">
        <f>17.58+3.18</f>
        <v>20.759999999999998</v>
      </c>
      <c r="D47" s="17"/>
      <c r="E47" s="17"/>
      <c r="F47" s="17">
        <f>17.58+3.18</f>
        <v>20.759999999999998</v>
      </c>
      <c r="G47" s="67"/>
      <c r="H47" s="97">
        <v>7</v>
      </c>
    </row>
    <row r="48" spans="1:8" ht="24.95" customHeight="1">
      <c r="A48" s="273"/>
      <c r="B48" s="3" t="s">
        <v>388</v>
      </c>
      <c r="C48" s="42">
        <f>17.9+3.18</f>
        <v>21.08</v>
      </c>
      <c r="D48" s="17"/>
      <c r="E48" s="17"/>
      <c r="F48" s="17">
        <f>17.9+3.18</f>
        <v>21.08</v>
      </c>
      <c r="G48" s="67"/>
      <c r="H48" s="97">
        <v>1</v>
      </c>
    </row>
    <row r="49" spans="1:8" ht="24.95" customHeight="1">
      <c r="A49" s="273"/>
      <c r="B49" s="3" t="s">
        <v>389</v>
      </c>
      <c r="C49" s="42">
        <f>18.06+3.18</f>
        <v>21.24</v>
      </c>
      <c r="D49" s="17"/>
      <c r="E49" s="17"/>
      <c r="F49" s="17">
        <f>18.06+3.18</f>
        <v>21.24</v>
      </c>
      <c r="G49" s="67"/>
      <c r="H49" s="97">
        <v>7</v>
      </c>
    </row>
    <row r="50" spans="1:8" ht="24.95" customHeight="1">
      <c r="A50" s="273"/>
      <c r="B50" s="211" t="s">
        <v>390</v>
      </c>
      <c r="C50" s="42">
        <f>18.03+3.18</f>
        <v>21.21</v>
      </c>
      <c r="D50" s="17"/>
      <c r="E50" s="17"/>
      <c r="F50" s="17">
        <f>18.03+3.18</f>
        <v>21.21</v>
      </c>
      <c r="G50" s="67"/>
      <c r="H50" s="97">
        <v>1</v>
      </c>
    </row>
    <row r="51" spans="1:8" ht="24.95" customHeight="1">
      <c r="A51" s="273"/>
      <c r="B51" s="3" t="s">
        <v>391</v>
      </c>
      <c r="C51" s="42">
        <v>23.6</v>
      </c>
      <c r="D51" s="17"/>
      <c r="E51" s="17">
        <v>23.6</v>
      </c>
      <c r="F51" s="17"/>
      <c r="G51" s="67"/>
      <c r="H51" s="97">
        <v>5</v>
      </c>
    </row>
    <row r="52" spans="1:8" ht="24.95" customHeight="1">
      <c r="A52" s="273"/>
      <c r="B52" s="3" t="s">
        <v>392</v>
      </c>
      <c r="C52" s="42">
        <f>18.08+3.67</f>
        <v>21.75</v>
      </c>
      <c r="D52" s="17"/>
      <c r="E52" s="67"/>
      <c r="F52" s="17">
        <f>18.08+3.67</f>
        <v>21.75</v>
      </c>
      <c r="G52" s="67"/>
      <c r="H52" s="97">
        <v>7</v>
      </c>
    </row>
    <row r="53" spans="1:8" ht="24.95" customHeight="1">
      <c r="A53" s="273"/>
      <c r="B53" s="3" t="s">
        <v>393</v>
      </c>
      <c r="C53" s="42">
        <f>17.75+3.67</f>
        <v>21.42</v>
      </c>
      <c r="D53" s="17"/>
      <c r="E53" s="67"/>
      <c r="F53" s="17">
        <f>17.75+3.67</f>
        <v>21.42</v>
      </c>
      <c r="G53" s="67"/>
      <c r="H53" s="97">
        <v>7</v>
      </c>
    </row>
    <row r="54" spans="1:8" ht="24.95" customHeight="1">
      <c r="A54" s="273"/>
      <c r="B54" s="3" t="s">
        <v>394</v>
      </c>
      <c r="C54" s="42">
        <f>17.75+3.67</f>
        <v>21.42</v>
      </c>
      <c r="D54" s="17"/>
      <c r="E54" s="17"/>
      <c r="F54" s="17">
        <f>17.75+3.67</f>
        <v>21.42</v>
      </c>
      <c r="G54" s="67"/>
      <c r="H54" s="97">
        <v>7</v>
      </c>
    </row>
    <row r="55" spans="1:8" ht="24.95" customHeight="1">
      <c r="A55" s="273"/>
      <c r="B55" s="3" t="s">
        <v>395</v>
      </c>
      <c r="C55" s="42">
        <f>17.51+3.67</f>
        <v>21.18</v>
      </c>
      <c r="D55" s="17"/>
      <c r="E55" s="17"/>
      <c r="F55" s="17">
        <f>17.51+3.67</f>
        <v>21.18</v>
      </c>
      <c r="G55" s="67"/>
      <c r="H55" s="97">
        <v>7</v>
      </c>
    </row>
    <row r="56" spans="1:8" ht="24.95" customHeight="1">
      <c r="A56" s="273"/>
      <c r="B56" s="3" t="s">
        <v>396</v>
      </c>
      <c r="C56" s="42">
        <f>17.08+4.21</f>
        <v>21.29</v>
      </c>
      <c r="D56" s="17"/>
      <c r="E56" s="17"/>
      <c r="F56" s="17">
        <f>17.08+4.21</f>
        <v>21.29</v>
      </c>
      <c r="G56" s="67"/>
      <c r="H56" s="97">
        <v>7</v>
      </c>
    </row>
    <row r="57" spans="1:8" ht="24.95" customHeight="1">
      <c r="A57" s="273"/>
      <c r="B57" s="3" t="s">
        <v>397</v>
      </c>
      <c r="C57" s="42">
        <f>11.51+1.78</f>
        <v>13.29</v>
      </c>
      <c r="D57" s="17"/>
      <c r="E57" s="17"/>
      <c r="F57" s="17">
        <f>11.51+1.78</f>
        <v>13.29</v>
      </c>
      <c r="G57" s="67"/>
      <c r="H57" s="97">
        <v>7</v>
      </c>
    </row>
    <row r="58" spans="1:8" ht="24.95" customHeight="1">
      <c r="A58" s="273"/>
      <c r="B58" s="3" t="s">
        <v>398</v>
      </c>
      <c r="C58" s="42">
        <f>11.47+1.78</f>
        <v>13.25</v>
      </c>
      <c r="D58" s="17"/>
      <c r="E58" s="17"/>
      <c r="F58" s="17">
        <f>11.47+1.78</f>
        <v>13.25</v>
      </c>
      <c r="G58" s="67"/>
      <c r="H58" s="97">
        <v>7</v>
      </c>
    </row>
    <row r="59" spans="1:8" ht="24.95" customHeight="1">
      <c r="A59" s="273"/>
      <c r="B59" s="3" t="s">
        <v>399</v>
      </c>
      <c r="C59" s="42">
        <f>11.45+1.78</f>
        <v>13.229999999999999</v>
      </c>
      <c r="D59" s="17"/>
      <c r="E59" s="17"/>
      <c r="F59" s="17">
        <f>11.45+1.78</f>
        <v>13.229999999999999</v>
      </c>
      <c r="G59" s="67"/>
      <c r="H59" s="97">
        <v>7</v>
      </c>
    </row>
    <row r="60" spans="1:8" ht="24.95" customHeight="1">
      <c r="A60" s="273"/>
      <c r="B60" s="3" t="s">
        <v>400</v>
      </c>
      <c r="C60" s="42">
        <f>11.6+1.78</f>
        <v>13.379999999999999</v>
      </c>
      <c r="D60" s="17"/>
      <c r="E60" s="17"/>
      <c r="F60" s="17">
        <f>11.6+1.78</f>
        <v>13.379999999999999</v>
      </c>
      <c r="G60" s="67"/>
      <c r="H60" s="97">
        <v>7</v>
      </c>
    </row>
    <row r="61" spans="1:8" ht="24.95" customHeight="1">
      <c r="A61" s="273"/>
      <c r="B61" s="3" t="s">
        <v>401</v>
      </c>
      <c r="C61" s="42">
        <f>11.53+1.78</f>
        <v>13.309999999999999</v>
      </c>
      <c r="D61" s="17"/>
      <c r="E61" s="17"/>
      <c r="F61" s="17">
        <f>11.53+1.78</f>
        <v>13.309999999999999</v>
      </c>
      <c r="G61" s="67"/>
      <c r="H61" s="97">
        <v>7</v>
      </c>
    </row>
    <row r="62" spans="1:8" ht="24.95" customHeight="1">
      <c r="A62" s="273"/>
      <c r="B62" s="3" t="s">
        <v>402</v>
      </c>
      <c r="C62" s="42">
        <f>11.56+1.78</f>
        <v>13.34</v>
      </c>
      <c r="D62" s="17"/>
      <c r="E62" s="17"/>
      <c r="F62" s="17">
        <f>11.56+1.78</f>
        <v>13.34</v>
      </c>
      <c r="G62" s="67"/>
      <c r="H62" s="97">
        <v>7</v>
      </c>
    </row>
    <row r="63" spans="1:8" ht="24.95" customHeight="1">
      <c r="A63" s="273"/>
      <c r="B63" s="3" t="s">
        <v>403</v>
      </c>
      <c r="C63" s="42">
        <v>29.83</v>
      </c>
      <c r="D63" s="17"/>
      <c r="E63" s="17">
        <v>29.83</v>
      </c>
      <c r="F63" s="17"/>
      <c r="G63" s="67"/>
      <c r="H63" s="97">
        <v>7</v>
      </c>
    </row>
    <row r="64" spans="1:8" ht="24.95" customHeight="1">
      <c r="A64" s="273"/>
      <c r="B64" s="3" t="s">
        <v>404</v>
      </c>
      <c r="C64" s="42">
        <v>13.34</v>
      </c>
      <c r="D64" s="17">
        <v>13.34</v>
      </c>
      <c r="E64" s="67"/>
      <c r="F64" s="17"/>
      <c r="G64" s="67"/>
      <c r="H64" s="97">
        <v>7</v>
      </c>
    </row>
    <row r="65" spans="1:8" ht="24.95" customHeight="1">
      <c r="A65" s="273"/>
      <c r="B65" s="3" t="s">
        <v>405</v>
      </c>
      <c r="C65" s="42">
        <v>8.6</v>
      </c>
      <c r="D65" s="17">
        <v>8.6</v>
      </c>
      <c r="E65" s="67"/>
      <c r="F65" s="17"/>
      <c r="G65" s="67"/>
      <c r="H65" s="97">
        <v>1</v>
      </c>
    </row>
    <row r="66" spans="1:8" ht="24.95" customHeight="1">
      <c r="A66" s="273"/>
      <c r="B66" s="3" t="s">
        <v>406</v>
      </c>
      <c r="C66" s="42">
        <v>7.32</v>
      </c>
      <c r="D66" s="17"/>
      <c r="E66" s="17">
        <v>7.32</v>
      </c>
      <c r="F66" s="17"/>
      <c r="G66" s="67"/>
      <c r="H66" s="97">
        <v>7</v>
      </c>
    </row>
    <row r="67" spans="1:8" ht="24.95" customHeight="1">
      <c r="A67" s="273"/>
      <c r="B67" s="3" t="s">
        <v>407</v>
      </c>
      <c r="C67" s="42">
        <v>2.69</v>
      </c>
      <c r="D67" s="17">
        <v>2.69</v>
      </c>
      <c r="E67" s="67"/>
      <c r="F67" s="17"/>
      <c r="G67" s="67"/>
      <c r="H67" s="97">
        <v>5</v>
      </c>
    </row>
    <row r="68" spans="1:8" ht="24.95" customHeight="1">
      <c r="A68" s="273"/>
      <c r="B68" s="3" t="s">
        <v>408</v>
      </c>
      <c r="C68" s="42">
        <v>8.5</v>
      </c>
      <c r="D68" s="17"/>
      <c r="E68" s="38">
        <v>8.5</v>
      </c>
      <c r="F68" s="17"/>
      <c r="G68" s="67"/>
      <c r="H68" s="97">
        <v>7</v>
      </c>
    </row>
    <row r="69" spans="1:8" ht="24.95" customHeight="1">
      <c r="A69" s="273"/>
      <c r="B69" s="3" t="s">
        <v>409</v>
      </c>
      <c r="C69" s="42">
        <v>12.7</v>
      </c>
      <c r="D69" s="17"/>
      <c r="E69" s="17">
        <v>12.7</v>
      </c>
      <c r="F69" s="17"/>
      <c r="G69" s="67"/>
      <c r="H69" s="97">
        <v>7</v>
      </c>
    </row>
    <row r="70" spans="1:8" ht="24.95" customHeight="1">
      <c r="A70" s="274"/>
      <c r="B70" s="101" t="s">
        <v>410</v>
      </c>
      <c r="C70" s="49">
        <f>42.88+60.69+59.65</f>
        <v>163.22</v>
      </c>
      <c r="D70" s="20"/>
      <c r="E70" s="20">
        <f>42.88+60.69+59.65</f>
        <v>163.22</v>
      </c>
      <c r="F70" s="20"/>
      <c r="G70" s="69"/>
      <c r="H70" s="98">
        <v>7</v>
      </c>
    </row>
    <row r="71" spans="1:8" ht="24.95" customHeight="1">
      <c r="A71" s="222" t="s">
        <v>411</v>
      </c>
      <c r="B71" s="223"/>
      <c r="C71" s="223"/>
      <c r="D71" s="223"/>
      <c r="E71" s="223"/>
      <c r="F71" s="223"/>
      <c r="G71" s="223"/>
      <c r="H71" s="224"/>
    </row>
    <row r="72" spans="1:8" ht="24.95" customHeight="1">
      <c r="A72" s="225"/>
      <c r="B72" s="100" t="s">
        <v>412</v>
      </c>
      <c r="C72" s="55">
        <v>79.98</v>
      </c>
      <c r="D72" s="62">
        <v>79.98</v>
      </c>
      <c r="E72" s="43"/>
      <c r="F72" s="62"/>
      <c r="G72" s="43"/>
      <c r="H72" s="76">
        <v>7</v>
      </c>
    </row>
    <row r="73" spans="1:8" ht="24.95" customHeight="1">
      <c r="A73" s="226"/>
      <c r="B73" s="2" t="s">
        <v>301</v>
      </c>
      <c r="C73" s="42">
        <v>6.24</v>
      </c>
      <c r="D73" s="17"/>
      <c r="E73" s="17">
        <v>6.24</v>
      </c>
      <c r="F73" s="46"/>
      <c r="G73" s="67"/>
      <c r="H73" s="97">
        <v>7</v>
      </c>
    </row>
    <row r="74" spans="1:8" ht="24.95" customHeight="1">
      <c r="A74" s="226"/>
      <c r="B74" s="2" t="s">
        <v>413</v>
      </c>
      <c r="C74" s="42">
        <v>50.01</v>
      </c>
      <c r="D74" s="17">
        <v>50.01</v>
      </c>
      <c r="E74" s="67"/>
      <c r="F74" s="46"/>
      <c r="G74" s="67"/>
      <c r="H74" s="97">
        <v>7</v>
      </c>
    </row>
    <row r="75" spans="1:8" ht="24.95" customHeight="1">
      <c r="A75" s="226"/>
      <c r="B75" s="3" t="s">
        <v>414</v>
      </c>
      <c r="C75" s="42">
        <v>35.700000000000003</v>
      </c>
      <c r="D75" s="17">
        <v>35.700000000000003</v>
      </c>
      <c r="E75" s="67"/>
      <c r="F75" s="17"/>
      <c r="G75" s="67"/>
      <c r="H75" s="97">
        <v>7</v>
      </c>
    </row>
    <row r="76" spans="1:8" ht="24.95" customHeight="1">
      <c r="A76" s="227"/>
      <c r="B76" s="101" t="s">
        <v>241</v>
      </c>
      <c r="C76" s="49">
        <v>8.82</v>
      </c>
      <c r="D76" s="20">
        <v>8.82</v>
      </c>
      <c r="E76" s="69"/>
      <c r="F76" s="20"/>
      <c r="G76" s="69"/>
      <c r="H76" s="98">
        <v>1</v>
      </c>
    </row>
    <row r="77" spans="1:8" ht="15.75">
      <c r="A77" s="270"/>
      <c r="B77" s="271"/>
      <c r="C77" s="70">
        <f>SUM(C4:C76)</f>
        <v>1474.4499999999998</v>
      </c>
      <c r="D77" s="70">
        <f t="shared" ref="D77:G77" si="0">SUM(D4:D76)</f>
        <v>378.26</v>
      </c>
      <c r="E77" s="70">
        <f t="shared" si="0"/>
        <v>534.13</v>
      </c>
      <c r="F77" s="70">
        <f t="shared" si="0"/>
        <v>562.05999999999995</v>
      </c>
      <c r="G77" s="70">
        <f t="shared" si="0"/>
        <v>0</v>
      </c>
      <c r="H77" s="24"/>
    </row>
    <row r="78" spans="1:8">
      <c r="C78" s="6"/>
      <c r="D78" s="72"/>
      <c r="G78" s="74"/>
    </row>
    <row r="79" spans="1:8" ht="15.75">
      <c r="B79" s="25"/>
      <c r="C79" s="248">
        <f>D77+E77+F77</f>
        <v>1474.4499999999998</v>
      </c>
      <c r="D79" s="248"/>
    </row>
    <row r="80" spans="1:8">
      <c r="C80" s="248"/>
      <c r="D80" s="248"/>
    </row>
    <row r="82" spans="3:3">
      <c r="C82" s="75"/>
    </row>
  </sheetData>
  <mergeCells count="8">
    <mergeCell ref="C79:D80"/>
    <mergeCell ref="A1:H1"/>
    <mergeCell ref="A2:H2"/>
    <mergeCell ref="A77:B77"/>
    <mergeCell ref="A4:A39"/>
    <mergeCell ref="A40:A70"/>
    <mergeCell ref="A72:A76"/>
    <mergeCell ref="A71:H71"/>
  </mergeCells>
  <printOptions horizontalCentered="1"/>
  <pageMargins left="0.23622047244094491" right="0.23622047244094491" top="0.39370078740157483" bottom="0.59055118110236227" header="0.31496062992125984" footer="0.31496062992125984"/>
  <pageSetup paperSize="9" scale="88" orientation="portrait" r:id="rId1"/>
  <headerFooter>
    <oddFooter>&amp;LCCP bionettoyage 2021&amp;RJuin 21/ J.B</oddFooter>
  </headerFooter>
  <rowBreaks count="3" manualBreakCount="3">
    <brk id="34" max="9" man="1"/>
    <brk id="71" max="9" man="1"/>
    <brk id="77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9"/>
  <sheetViews>
    <sheetView view="pageBreakPreview" topLeftCell="A55" zoomScaleNormal="100" zoomScaleSheetLayoutView="100" workbookViewId="0">
      <selection activeCell="C74" sqref="C74"/>
    </sheetView>
  </sheetViews>
  <sheetFormatPr defaultColWidth="11.42578125" defaultRowHeight="15"/>
  <cols>
    <col min="1" max="1" width="11.42578125" style="6" customWidth="1"/>
    <col min="2" max="2" width="29.42578125" style="6" customWidth="1"/>
    <col min="3" max="3" width="9.7109375" style="71" customWidth="1"/>
    <col min="4" max="7" width="6.7109375" style="73" customWidth="1"/>
    <col min="8" max="8" width="10.7109375" style="6" customWidth="1"/>
    <col min="9" max="16384" width="11.42578125" style="6"/>
  </cols>
  <sheetData>
    <row r="1" spans="1:8" ht="24.95" customHeight="1">
      <c r="A1" s="228" t="s">
        <v>415</v>
      </c>
      <c r="B1" s="228"/>
      <c r="C1" s="228"/>
      <c r="D1" s="228"/>
      <c r="E1" s="228"/>
      <c r="F1" s="228"/>
      <c r="G1" s="228"/>
      <c r="H1" s="228"/>
    </row>
    <row r="2" spans="1:8" s="7" customFormat="1" ht="23.1" customHeight="1">
      <c r="A2" s="213" t="s">
        <v>416</v>
      </c>
      <c r="B2" s="213"/>
      <c r="C2" s="213"/>
      <c r="D2" s="213"/>
      <c r="E2" s="213"/>
      <c r="F2" s="213"/>
      <c r="G2" s="213"/>
      <c r="H2" s="213"/>
    </row>
    <row r="3" spans="1:8" s="7" customFormat="1" ht="35.1" customHeight="1">
      <c r="A3" s="8" t="s">
        <v>2</v>
      </c>
      <c r="B3" s="8" t="s">
        <v>3</v>
      </c>
      <c r="C3" s="9" t="s">
        <v>4</v>
      </c>
      <c r="D3" s="64" t="s">
        <v>5</v>
      </c>
      <c r="E3" s="64" t="s">
        <v>6</v>
      </c>
      <c r="F3" s="64" t="s">
        <v>7</v>
      </c>
      <c r="G3" s="64" t="s">
        <v>8</v>
      </c>
      <c r="H3" s="5" t="s">
        <v>9</v>
      </c>
    </row>
    <row r="4" spans="1:8" s="7" customFormat="1" ht="35.1" customHeight="1">
      <c r="A4" s="233" t="s">
        <v>417</v>
      </c>
      <c r="B4" s="234"/>
      <c r="C4" s="234"/>
      <c r="D4" s="234"/>
      <c r="E4" s="234"/>
      <c r="F4" s="234"/>
      <c r="G4" s="234"/>
      <c r="H4" s="235"/>
    </row>
    <row r="5" spans="1:8" ht="24.95" customHeight="1">
      <c r="A5" s="225"/>
      <c r="B5" s="94" t="s">
        <v>418</v>
      </c>
      <c r="C5" s="55">
        <f>25.15+1.65+1.93</f>
        <v>28.729999999999997</v>
      </c>
      <c r="D5" s="62"/>
      <c r="E5" s="62">
        <f>25.15+1.65+1.93</f>
        <v>28.729999999999997</v>
      </c>
      <c r="F5" s="43"/>
      <c r="G5" s="43"/>
      <c r="H5" s="82">
        <v>7</v>
      </c>
    </row>
    <row r="6" spans="1:8" ht="24.95" customHeight="1">
      <c r="A6" s="226"/>
      <c r="B6" s="1" t="s">
        <v>419</v>
      </c>
      <c r="C6" s="52">
        <v>1.98</v>
      </c>
      <c r="D6" s="46"/>
      <c r="E6" s="46">
        <v>1.98</v>
      </c>
      <c r="F6" s="44"/>
      <c r="G6" s="44"/>
      <c r="H6" s="83">
        <v>7</v>
      </c>
    </row>
    <row r="7" spans="1:8" ht="24.95" customHeight="1">
      <c r="A7" s="226"/>
      <c r="B7" s="1" t="s">
        <v>70</v>
      </c>
      <c r="C7" s="52">
        <v>27.02</v>
      </c>
      <c r="D7" s="46"/>
      <c r="E7" s="46">
        <v>27.02</v>
      </c>
      <c r="F7" s="67"/>
      <c r="G7" s="67"/>
      <c r="H7" s="83">
        <v>7</v>
      </c>
    </row>
    <row r="8" spans="1:8" ht="24.95" customHeight="1">
      <c r="A8" s="226"/>
      <c r="B8" s="1" t="s">
        <v>420</v>
      </c>
      <c r="C8" s="52">
        <v>12.9</v>
      </c>
      <c r="D8" s="46">
        <v>12.9</v>
      </c>
      <c r="E8" s="46"/>
      <c r="F8" s="46"/>
      <c r="G8" s="67"/>
      <c r="H8" s="83">
        <v>1</v>
      </c>
    </row>
    <row r="9" spans="1:8" ht="24.95" customHeight="1">
      <c r="A9" s="226"/>
      <c r="B9" s="1" t="s">
        <v>421</v>
      </c>
      <c r="C9" s="52">
        <v>12.85</v>
      </c>
      <c r="D9" s="46">
        <v>12.85</v>
      </c>
      <c r="E9" s="46"/>
      <c r="F9" s="46"/>
      <c r="G9" s="67"/>
      <c r="H9" s="83">
        <v>1</v>
      </c>
    </row>
    <row r="10" spans="1:8" ht="24.95" customHeight="1">
      <c r="A10" s="226"/>
      <c r="B10" s="1" t="s">
        <v>422</v>
      </c>
      <c r="C10" s="52">
        <v>12.89</v>
      </c>
      <c r="D10" s="46"/>
      <c r="E10" s="46"/>
      <c r="F10" s="46">
        <v>12.89</v>
      </c>
      <c r="G10" s="67"/>
      <c r="H10" s="83">
        <v>7</v>
      </c>
    </row>
    <row r="11" spans="1:8" ht="24.95" customHeight="1">
      <c r="A11" s="226"/>
      <c r="B11" s="1" t="s">
        <v>423</v>
      </c>
      <c r="C11" s="52">
        <v>12.78</v>
      </c>
      <c r="D11" s="46"/>
      <c r="E11" s="46"/>
      <c r="F11" s="46">
        <v>12.78</v>
      </c>
      <c r="G11" s="67"/>
      <c r="H11" s="83">
        <v>7</v>
      </c>
    </row>
    <row r="12" spans="1:8" ht="24.95" customHeight="1">
      <c r="A12" s="226"/>
      <c r="B12" s="1" t="s">
        <v>424</v>
      </c>
      <c r="C12" s="52">
        <v>17.78</v>
      </c>
      <c r="D12" s="46">
        <v>17.78</v>
      </c>
      <c r="E12" s="46"/>
      <c r="F12" s="46"/>
      <c r="G12" s="67"/>
      <c r="H12" s="83">
        <v>1</v>
      </c>
    </row>
    <row r="13" spans="1:8" ht="24.95" customHeight="1">
      <c r="A13" s="226"/>
      <c r="B13" s="1" t="s">
        <v>425</v>
      </c>
      <c r="C13" s="52">
        <v>1.76</v>
      </c>
      <c r="D13" s="46"/>
      <c r="E13" s="46">
        <v>1.76</v>
      </c>
      <c r="F13" s="46"/>
      <c r="G13" s="67"/>
      <c r="H13" s="83">
        <v>7</v>
      </c>
    </row>
    <row r="14" spans="1:8" ht="24.95" customHeight="1">
      <c r="A14" s="226"/>
      <c r="B14" s="1" t="s">
        <v>426</v>
      </c>
      <c r="C14" s="52">
        <v>20.67</v>
      </c>
      <c r="D14" s="46"/>
      <c r="E14" s="46"/>
      <c r="F14" s="46">
        <v>20.67</v>
      </c>
      <c r="G14" s="67"/>
      <c r="H14" s="83">
        <v>7</v>
      </c>
    </row>
    <row r="15" spans="1:8" ht="24.95" customHeight="1">
      <c r="A15" s="226"/>
      <c r="B15" s="1" t="s">
        <v>427</v>
      </c>
      <c r="C15" s="52">
        <v>20.69</v>
      </c>
      <c r="D15" s="46"/>
      <c r="E15" s="46"/>
      <c r="F15" s="46">
        <v>20.69</v>
      </c>
      <c r="G15" s="67"/>
      <c r="H15" s="83">
        <v>7</v>
      </c>
    </row>
    <row r="16" spans="1:8" ht="24.95" customHeight="1">
      <c r="A16" s="226"/>
      <c r="B16" s="1" t="s">
        <v>428</v>
      </c>
      <c r="C16" s="52">
        <v>20.68</v>
      </c>
      <c r="D16" s="46"/>
      <c r="E16" s="46"/>
      <c r="F16" s="46">
        <v>20.68</v>
      </c>
      <c r="G16" s="67"/>
      <c r="H16" s="83">
        <v>7</v>
      </c>
    </row>
    <row r="17" spans="1:8" ht="24.95" customHeight="1">
      <c r="A17" s="226"/>
      <c r="B17" s="1" t="s">
        <v>429</v>
      </c>
      <c r="C17" s="52">
        <v>20.69</v>
      </c>
      <c r="D17" s="46"/>
      <c r="E17" s="46"/>
      <c r="F17" s="46">
        <v>20.69</v>
      </c>
      <c r="G17" s="67"/>
      <c r="H17" s="83">
        <v>7</v>
      </c>
    </row>
    <row r="18" spans="1:8" ht="24.95" customHeight="1">
      <c r="A18" s="226"/>
      <c r="B18" s="1" t="s">
        <v>430</v>
      </c>
      <c r="C18" s="52">
        <v>20.74</v>
      </c>
      <c r="D18" s="46"/>
      <c r="E18" s="46"/>
      <c r="F18" s="46">
        <v>20.74</v>
      </c>
      <c r="G18" s="67"/>
      <c r="H18" s="83">
        <v>7</v>
      </c>
    </row>
    <row r="19" spans="1:8" ht="24.95" customHeight="1">
      <c r="A19" s="226"/>
      <c r="B19" s="1" t="s">
        <v>431</v>
      </c>
      <c r="C19" s="52">
        <v>21.04</v>
      </c>
      <c r="D19" s="46">
        <v>21.04</v>
      </c>
      <c r="E19" s="46"/>
      <c r="F19" s="46"/>
      <c r="G19" s="67"/>
      <c r="H19" s="83">
        <v>7</v>
      </c>
    </row>
    <row r="20" spans="1:8" ht="24.95" customHeight="1">
      <c r="A20" s="226"/>
      <c r="B20" s="1" t="s">
        <v>432</v>
      </c>
      <c r="C20" s="52">
        <f>19.69+3.02</f>
        <v>22.71</v>
      </c>
      <c r="D20" s="46"/>
      <c r="E20" s="46"/>
      <c r="F20" s="46">
        <f>19.69+3.02</f>
        <v>22.71</v>
      </c>
      <c r="G20" s="67"/>
      <c r="H20" s="83">
        <v>7</v>
      </c>
    </row>
    <row r="21" spans="1:8" ht="24.95" customHeight="1">
      <c r="A21" s="226"/>
      <c r="B21" s="1" t="s">
        <v>433</v>
      </c>
      <c r="C21" s="52">
        <f>17.95+2.73</f>
        <v>20.68</v>
      </c>
      <c r="D21" s="46"/>
      <c r="E21" s="46"/>
      <c r="F21" s="46">
        <f>17.95+2.73</f>
        <v>20.68</v>
      </c>
      <c r="G21" s="67"/>
      <c r="H21" s="83">
        <v>7</v>
      </c>
    </row>
    <row r="22" spans="1:8" ht="24.95" customHeight="1">
      <c r="A22" s="226"/>
      <c r="B22" s="1" t="s">
        <v>434</v>
      </c>
      <c r="C22" s="52">
        <f>17.78+2.73</f>
        <v>20.51</v>
      </c>
      <c r="D22" s="46"/>
      <c r="E22" s="46"/>
      <c r="F22" s="46">
        <f>17.78+2.73</f>
        <v>20.51</v>
      </c>
      <c r="G22" s="67"/>
      <c r="H22" s="83">
        <v>7</v>
      </c>
    </row>
    <row r="23" spans="1:8" ht="24.95" customHeight="1">
      <c r="A23" s="226"/>
      <c r="B23" s="1" t="s">
        <v>435</v>
      </c>
      <c r="C23" s="52">
        <f>17.73+2.73</f>
        <v>20.46</v>
      </c>
      <c r="D23" s="46"/>
      <c r="E23" s="46"/>
      <c r="F23" s="46">
        <f>17.73+2.73</f>
        <v>20.46</v>
      </c>
      <c r="G23" s="67"/>
      <c r="H23" s="83">
        <v>7</v>
      </c>
    </row>
    <row r="24" spans="1:8" ht="24.95" customHeight="1">
      <c r="A24" s="226"/>
      <c r="B24" s="1" t="s">
        <v>436</v>
      </c>
      <c r="C24" s="52">
        <f>18.1+2.73</f>
        <v>20.830000000000002</v>
      </c>
      <c r="D24" s="46"/>
      <c r="E24" s="46"/>
      <c r="F24" s="46">
        <f>18.1+2.73</f>
        <v>20.830000000000002</v>
      </c>
      <c r="G24" s="67"/>
      <c r="H24" s="83">
        <v>7</v>
      </c>
    </row>
    <row r="25" spans="1:8" ht="24.95" customHeight="1">
      <c r="A25" s="226"/>
      <c r="B25" s="1" t="s">
        <v>437</v>
      </c>
      <c r="C25" s="52">
        <f>11.72+1.76</f>
        <v>13.48</v>
      </c>
      <c r="D25" s="46"/>
      <c r="E25" s="46"/>
      <c r="F25" s="46">
        <f>11.72+1.76</f>
        <v>13.48</v>
      </c>
      <c r="G25" s="67"/>
      <c r="H25" s="83">
        <v>7</v>
      </c>
    </row>
    <row r="26" spans="1:8" ht="24.95" customHeight="1">
      <c r="A26" s="226"/>
      <c r="B26" s="1" t="s">
        <v>438</v>
      </c>
      <c r="C26" s="52">
        <f>11.02+1.79</f>
        <v>12.809999999999999</v>
      </c>
      <c r="D26" s="46"/>
      <c r="E26" s="46"/>
      <c r="F26" s="46">
        <f>11.02+1.79</f>
        <v>12.809999999999999</v>
      </c>
      <c r="G26" s="67"/>
      <c r="H26" s="83">
        <v>7</v>
      </c>
    </row>
    <row r="27" spans="1:8" ht="24.95" customHeight="1">
      <c r="A27" s="226"/>
      <c r="B27" s="1" t="s">
        <v>439</v>
      </c>
      <c r="C27" s="52">
        <f>11.01+1.76</f>
        <v>12.77</v>
      </c>
      <c r="D27" s="46"/>
      <c r="E27" s="46"/>
      <c r="F27" s="46">
        <f>11.01+1.76</f>
        <v>12.77</v>
      </c>
      <c r="G27" s="67"/>
      <c r="H27" s="83">
        <v>7</v>
      </c>
    </row>
    <row r="28" spans="1:8" ht="24.95" customHeight="1">
      <c r="A28" s="226"/>
      <c r="B28" s="1" t="s">
        <v>440</v>
      </c>
      <c r="C28" s="52">
        <f>11.05+1.77</f>
        <v>12.82</v>
      </c>
      <c r="D28" s="46"/>
      <c r="E28" s="46"/>
      <c r="F28" s="46">
        <f>11.05+1.77</f>
        <v>12.82</v>
      </c>
      <c r="G28" s="67"/>
      <c r="H28" s="83">
        <v>7</v>
      </c>
    </row>
    <row r="29" spans="1:8" ht="24.95" customHeight="1">
      <c r="A29" s="226"/>
      <c r="B29" s="1" t="s">
        <v>441</v>
      </c>
      <c r="C29" s="52">
        <f>11.07+1.76</f>
        <v>12.83</v>
      </c>
      <c r="D29" s="46"/>
      <c r="E29" s="46"/>
      <c r="F29" s="46">
        <f>11.07+1.76</f>
        <v>12.83</v>
      </c>
      <c r="G29" s="67"/>
      <c r="H29" s="83">
        <v>7</v>
      </c>
    </row>
    <row r="30" spans="1:8" ht="24.95" customHeight="1">
      <c r="A30" s="226"/>
      <c r="B30" s="1" t="s">
        <v>442</v>
      </c>
      <c r="C30" s="52">
        <f>12.02+1.77</f>
        <v>13.79</v>
      </c>
      <c r="D30" s="17"/>
      <c r="E30" s="46"/>
      <c r="F30" s="46">
        <f>12.02+1.77</f>
        <v>13.79</v>
      </c>
      <c r="G30" s="67"/>
      <c r="H30" s="83">
        <v>7</v>
      </c>
    </row>
    <row r="31" spans="1:8" ht="24.95" customHeight="1">
      <c r="A31" s="226"/>
      <c r="B31" s="1" t="s">
        <v>443</v>
      </c>
      <c r="C31" s="52">
        <v>22.96</v>
      </c>
      <c r="D31" s="17"/>
      <c r="E31" s="46">
        <v>22.96</v>
      </c>
      <c r="F31" s="67"/>
      <c r="G31" s="67"/>
      <c r="H31" s="83">
        <v>7</v>
      </c>
    </row>
    <row r="32" spans="1:8" ht="24.95" customHeight="1">
      <c r="A32" s="226"/>
      <c r="B32" s="1" t="s">
        <v>444</v>
      </c>
      <c r="C32" s="52">
        <v>4.9800000000000004</v>
      </c>
      <c r="D32" s="46"/>
      <c r="E32" s="46">
        <v>4.9800000000000004</v>
      </c>
      <c r="F32" s="67"/>
      <c r="G32" s="67"/>
      <c r="H32" s="84">
        <v>7</v>
      </c>
    </row>
    <row r="33" spans="1:8" ht="24.95" customHeight="1">
      <c r="A33" s="226"/>
      <c r="B33" s="1" t="s">
        <v>445</v>
      </c>
      <c r="C33" s="52">
        <v>7.1</v>
      </c>
      <c r="D33" s="17"/>
      <c r="E33" s="46">
        <v>7.1</v>
      </c>
      <c r="F33" s="67"/>
      <c r="G33" s="67"/>
      <c r="H33" s="84">
        <v>7</v>
      </c>
    </row>
    <row r="34" spans="1:8" ht="24.95" customHeight="1">
      <c r="A34" s="226"/>
      <c r="B34" s="1" t="s">
        <v>446</v>
      </c>
      <c r="C34" s="52">
        <v>8.4</v>
      </c>
      <c r="D34" s="46">
        <v>8.4</v>
      </c>
      <c r="E34" s="46"/>
      <c r="F34" s="67"/>
      <c r="G34" s="67"/>
      <c r="H34" s="84">
        <v>1</v>
      </c>
    </row>
    <row r="35" spans="1:8" ht="24.95" customHeight="1">
      <c r="A35" s="227"/>
      <c r="B35" s="95" t="s">
        <v>447</v>
      </c>
      <c r="C35" s="59">
        <v>161.52000000000001</v>
      </c>
      <c r="D35" s="20"/>
      <c r="E35" s="63">
        <v>161.52000000000001</v>
      </c>
      <c r="F35" s="69"/>
      <c r="G35" s="69"/>
      <c r="H35" s="103">
        <v>7</v>
      </c>
    </row>
    <row r="36" spans="1:8" ht="24.95" customHeight="1">
      <c r="A36" s="222" t="s">
        <v>448</v>
      </c>
      <c r="B36" s="223"/>
      <c r="C36" s="223"/>
      <c r="D36" s="223"/>
      <c r="E36" s="223"/>
      <c r="F36" s="223"/>
      <c r="G36" s="223"/>
      <c r="H36" s="224"/>
    </row>
    <row r="37" spans="1:8" ht="24.95" customHeight="1">
      <c r="A37" s="225"/>
      <c r="B37" s="94" t="s">
        <v>449</v>
      </c>
      <c r="C37" s="55">
        <v>14.92</v>
      </c>
      <c r="D37" s="62">
        <v>14.92</v>
      </c>
      <c r="E37" s="62"/>
      <c r="F37" s="43"/>
      <c r="G37" s="43"/>
      <c r="H37" s="82">
        <v>2</v>
      </c>
    </row>
    <row r="38" spans="1:8" ht="24.95" customHeight="1">
      <c r="A38" s="226"/>
      <c r="B38" s="1" t="s">
        <v>450</v>
      </c>
      <c r="C38" s="52">
        <v>14.4</v>
      </c>
      <c r="D38" s="46">
        <v>14.4</v>
      </c>
      <c r="E38" s="46"/>
      <c r="F38" s="67"/>
      <c r="G38" s="67"/>
      <c r="H38" s="84">
        <v>1</v>
      </c>
    </row>
    <row r="39" spans="1:8" ht="24.95" customHeight="1">
      <c r="A39" s="226"/>
      <c r="B39" s="171" t="s">
        <v>451</v>
      </c>
      <c r="C39" s="52">
        <v>14.35</v>
      </c>
      <c r="D39" s="46">
        <v>14.35</v>
      </c>
      <c r="E39" s="46"/>
      <c r="F39" s="67"/>
      <c r="G39" s="67"/>
      <c r="H39" s="84">
        <v>1</v>
      </c>
    </row>
    <row r="40" spans="1:8" ht="24.95" customHeight="1">
      <c r="A40" s="226"/>
      <c r="B40" s="172" t="s">
        <v>452</v>
      </c>
      <c r="C40" s="52">
        <v>13.75</v>
      </c>
      <c r="D40" s="17"/>
      <c r="E40" s="46"/>
      <c r="F40" s="46">
        <v>13.75</v>
      </c>
      <c r="G40" s="67"/>
      <c r="H40" s="84">
        <v>7</v>
      </c>
    </row>
    <row r="41" spans="1:8" ht="24.95" customHeight="1">
      <c r="A41" s="226"/>
      <c r="B41" s="1" t="s">
        <v>453</v>
      </c>
      <c r="C41" s="52">
        <v>12.8</v>
      </c>
      <c r="D41" s="17"/>
      <c r="E41" s="46"/>
      <c r="F41" s="46">
        <v>12.8</v>
      </c>
      <c r="G41" s="67"/>
      <c r="H41" s="84">
        <v>7</v>
      </c>
    </row>
    <row r="42" spans="1:8" ht="24.95" customHeight="1">
      <c r="A42" s="226"/>
      <c r="B42" s="1" t="s">
        <v>454</v>
      </c>
      <c r="C42" s="52">
        <v>20.68</v>
      </c>
      <c r="D42" s="17"/>
      <c r="E42" s="46"/>
      <c r="F42" s="46">
        <v>20.68</v>
      </c>
      <c r="G42" s="67"/>
      <c r="H42" s="84">
        <v>7</v>
      </c>
    </row>
    <row r="43" spans="1:8" ht="24.95" customHeight="1">
      <c r="A43" s="226"/>
      <c r="B43" s="1" t="s">
        <v>455</v>
      </c>
      <c r="C43" s="42">
        <v>20.76</v>
      </c>
      <c r="D43" s="46"/>
      <c r="E43" s="46"/>
      <c r="F43" s="17">
        <v>20.76</v>
      </c>
      <c r="G43" s="67"/>
      <c r="H43" s="83">
        <v>7</v>
      </c>
    </row>
    <row r="44" spans="1:8" ht="24.95" customHeight="1">
      <c r="A44" s="226"/>
      <c r="B44" s="1" t="s">
        <v>456</v>
      </c>
      <c r="C44" s="42">
        <v>20.7</v>
      </c>
      <c r="D44" s="46"/>
      <c r="E44" s="17"/>
      <c r="F44" s="17">
        <v>20.7</v>
      </c>
      <c r="G44" s="67"/>
      <c r="H44" s="83">
        <v>7</v>
      </c>
    </row>
    <row r="45" spans="1:8" ht="24.95" customHeight="1">
      <c r="A45" s="226"/>
      <c r="B45" s="1" t="s">
        <v>457</v>
      </c>
      <c r="C45" s="42">
        <v>20.67</v>
      </c>
      <c r="D45" s="46"/>
      <c r="E45" s="17"/>
      <c r="F45" s="17">
        <v>20.67</v>
      </c>
      <c r="G45" s="67"/>
      <c r="H45" s="83">
        <v>7</v>
      </c>
    </row>
    <row r="46" spans="1:8" ht="24.95" customHeight="1">
      <c r="A46" s="226"/>
      <c r="B46" s="1" t="s">
        <v>458</v>
      </c>
      <c r="C46" s="42">
        <v>20.69</v>
      </c>
      <c r="D46" s="46"/>
      <c r="E46" s="17"/>
      <c r="F46" s="17">
        <v>20.69</v>
      </c>
      <c r="G46" s="67"/>
      <c r="H46" s="83">
        <v>7</v>
      </c>
    </row>
    <row r="47" spans="1:8" ht="24.95" customHeight="1">
      <c r="A47" s="226"/>
      <c r="B47" s="1" t="s">
        <v>120</v>
      </c>
      <c r="C47" s="42">
        <v>21.18</v>
      </c>
      <c r="D47" s="17"/>
      <c r="E47" s="17">
        <v>21.18</v>
      </c>
      <c r="F47" s="17"/>
      <c r="G47" s="67"/>
      <c r="H47" s="97">
        <v>7</v>
      </c>
    </row>
    <row r="48" spans="1:8" ht="24.95" customHeight="1">
      <c r="A48" s="226"/>
      <c r="B48" s="1" t="s">
        <v>459</v>
      </c>
      <c r="C48" s="42">
        <v>19.850000000000001</v>
      </c>
      <c r="D48" s="17">
        <v>19.850000000000001</v>
      </c>
      <c r="E48" s="46"/>
      <c r="F48" s="17"/>
      <c r="G48" s="67"/>
      <c r="H48" s="97">
        <v>1</v>
      </c>
    </row>
    <row r="49" spans="1:8" ht="24.95" customHeight="1">
      <c r="A49" s="226"/>
      <c r="B49" s="1" t="s">
        <v>460</v>
      </c>
      <c r="C49" s="42">
        <v>20.92</v>
      </c>
      <c r="D49" s="17">
        <v>20.92</v>
      </c>
      <c r="E49" s="46"/>
      <c r="F49" s="17"/>
      <c r="G49" s="67"/>
      <c r="H49" s="97">
        <v>1</v>
      </c>
    </row>
    <row r="50" spans="1:8" ht="24.95" customHeight="1">
      <c r="A50" s="226"/>
      <c r="B50" s="1" t="s">
        <v>461</v>
      </c>
      <c r="C50" s="42">
        <v>20.53</v>
      </c>
      <c r="D50" s="17"/>
      <c r="E50" s="46"/>
      <c r="F50" s="17">
        <v>20.53</v>
      </c>
      <c r="G50" s="67"/>
      <c r="H50" s="97">
        <v>7</v>
      </c>
    </row>
    <row r="51" spans="1:8" ht="24.95" customHeight="1">
      <c r="A51" s="226"/>
      <c r="B51" s="1" t="s">
        <v>462</v>
      </c>
      <c r="C51" s="42">
        <v>20.34</v>
      </c>
      <c r="D51" s="17"/>
      <c r="E51" s="46"/>
      <c r="F51" s="17">
        <v>20.34</v>
      </c>
      <c r="G51" s="67"/>
      <c r="H51" s="97">
        <v>7</v>
      </c>
    </row>
    <row r="52" spans="1:8" ht="24.95" customHeight="1">
      <c r="A52" s="226"/>
      <c r="B52" s="1" t="s">
        <v>463</v>
      </c>
      <c r="C52" s="42">
        <v>20.85</v>
      </c>
      <c r="D52" s="17"/>
      <c r="E52" s="46"/>
      <c r="F52" s="17">
        <v>20.85</v>
      </c>
      <c r="G52" s="67"/>
      <c r="H52" s="97">
        <v>7</v>
      </c>
    </row>
    <row r="53" spans="1:8" ht="24.95" customHeight="1">
      <c r="A53" s="226"/>
      <c r="B53" s="1" t="s">
        <v>464</v>
      </c>
      <c r="C53" s="42">
        <v>12.8</v>
      </c>
      <c r="D53" s="17"/>
      <c r="E53" s="46"/>
      <c r="F53" s="17">
        <v>12.8</v>
      </c>
      <c r="G53" s="67"/>
      <c r="H53" s="97">
        <v>7</v>
      </c>
    </row>
    <row r="54" spans="1:8" ht="24.95" customHeight="1">
      <c r="A54" s="226"/>
      <c r="B54" s="1" t="s">
        <v>465</v>
      </c>
      <c r="C54" s="42">
        <v>12.8</v>
      </c>
      <c r="D54" s="17"/>
      <c r="E54" s="67"/>
      <c r="F54" s="17">
        <v>12.8</v>
      </c>
      <c r="G54" s="67"/>
      <c r="H54" s="86">
        <v>7</v>
      </c>
    </row>
    <row r="55" spans="1:8" ht="24.95" customHeight="1">
      <c r="A55" s="226"/>
      <c r="B55" s="1" t="s">
        <v>466</v>
      </c>
      <c r="C55" s="42">
        <v>12.8</v>
      </c>
      <c r="D55" s="17"/>
      <c r="E55" s="67"/>
      <c r="F55" s="17">
        <v>12.8</v>
      </c>
      <c r="G55" s="67"/>
      <c r="H55" s="86">
        <v>7</v>
      </c>
    </row>
    <row r="56" spans="1:8" ht="24.95" customHeight="1">
      <c r="A56" s="226"/>
      <c r="B56" s="1" t="s">
        <v>467</v>
      </c>
      <c r="C56" s="42">
        <v>13.79</v>
      </c>
      <c r="D56" s="46"/>
      <c r="E56" s="67"/>
      <c r="F56" s="17">
        <v>13.79</v>
      </c>
      <c r="G56" s="67"/>
      <c r="H56" s="86">
        <v>7</v>
      </c>
    </row>
    <row r="57" spans="1:8" ht="24.95" customHeight="1">
      <c r="A57" s="226"/>
      <c r="B57" s="1" t="s">
        <v>468</v>
      </c>
      <c r="C57" s="42">
        <v>13.79</v>
      </c>
      <c r="D57" s="46"/>
      <c r="E57" s="17"/>
      <c r="F57" s="17">
        <v>13.79</v>
      </c>
      <c r="G57" s="67"/>
      <c r="H57" s="86">
        <v>7</v>
      </c>
    </row>
    <row r="58" spans="1:8" ht="24.95" customHeight="1">
      <c r="A58" s="226"/>
      <c r="B58" s="1" t="s">
        <v>469</v>
      </c>
      <c r="C58" s="42">
        <v>12.79</v>
      </c>
      <c r="D58" s="46"/>
      <c r="E58" s="17"/>
      <c r="F58" s="17">
        <v>12.79</v>
      </c>
      <c r="G58" s="67"/>
      <c r="H58" s="86">
        <v>7</v>
      </c>
    </row>
    <row r="59" spans="1:8" ht="24.95" customHeight="1">
      <c r="A59" s="226"/>
      <c r="B59" s="2" t="s">
        <v>470</v>
      </c>
      <c r="C59" s="42">
        <v>159.63999999999999</v>
      </c>
      <c r="D59" s="46"/>
      <c r="E59" s="17">
        <v>159.63999999999999</v>
      </c>
      <c r="F59" s="46"/>
      <c r="G59" s="67"/>
      <c r="H59" s="86">
        <v>7</v>
      </c>
    </row>
    <row r="60" spans="1:8" ht="24.95" customHeight="1">
      <c r="A60" s="226"/>
      <c r="B60" s="2" t="s">
        <v>56</v>
      </c>
      <c r="C60" s="42">
        <v>24.08</v>
      </c>
      <c r="D60" s="46"/>
      <c r="E60" s="17">
        <v>24.08</v>
      </c>
      <c r="F60" s="46"/>
      <c r="G60" s="67"/>
      <c r="H60" s="86">
        <v>7</v>
      </c>
    </row>
    <row r="61" spans="1:8" ht="24.95" customHeight="1">
      <c r="A61" s="226"/>
      <c r="B61" s="2" t="s">
        <v>471</v>
      </c>
      <c r="C61" s="42">
        <v>4.45</v>
      </c>
      <c r="D61" s="46"/>
      <c r="E61" s="17">
        <v>4.45</v>
      </c>
      <c r="F61" s="46"/>
      <c r="G61" s="67"/>
      <c r="H61" s="86">
        <v>7</v>
      </c>
    </row>
    <row r="62" spans="1:8" ht="24.95" customHeight="1">
      <c r="A62" s="226"/>
      <c r="B62" s="2" t="s">
        <v>472</v>
      </c>
      <c r="C62" s="42">
        <v>7.22</v>
      </c>
      <c r="D62" s="17">
        <v>7.22</v>
      </c>
      <c r="E62" s="17"/>
      <c r="F62" s="46"/>
      <c r="G62" s="67"/>
      <c r="H62" s="86">
        <v>1</v>
      </c>
    </row>
    <row r="63" spans="1:8" ht="24.95" customHeight="1">
      <c r="A63" s="226"/>
      <c r="B63" s="2" t="s">
        <v>446</v>
      </c>
      <c r="C63" s="42">
        <v>8.33</v>
      </c>
      <c r="D63" s="17">
        <v>8.33</v>
      </c>
      <c r="E63" s="17"/>
      <c r="F63" s="46"/>
      <c r="G63" s="67"/>
      <c r="H63" s="86">
        <v>1</v>
      </c>
    </row>
    <row r="64" spans="1:8" ht="24.95" customHeight="1">
      <c r="A64" s="227"/>
      <c r="B64" s="101" t="s">
        <v>405</v>
      </c>
      <c r="C64" s="49">
        <v>8.6</v>
      </c>
      <c r="D64" s="20">
        <v>8.6</v>
      </c>
      <c r="E64" s="20"/>
      <c r="F64" s="63"/>
      <c r="G64" s="69"/>
      <c r="H64" s="87">
        <v>1</v>
      </c>
    </row>
    <row r="65" spans="1:8" ht="24.95" customHeight="1">
      <c r="A65" s="222" t="s">
        <v>411</v>
      </c>
      <c r="B65" s="223"/>
      <c r="C65" s="223"/>
      <c r="D65" s="223"/>
      <c r="E65" s="223"/>
      <c r="F65" s="223"/>
      <c r="G65" s="223"/>
      <c r="H65" s="224"/>
    </row>
    <row r="66" spans="1:8" ht="24.95" customHeight="1">
      <c r="A66" s="225"/>
      <c r="B66" s="100" t="s">
        <v>473</v>
      </c>
      <c r="C66" s="55">
        <v>29.8</v>
      </c>
      <c r="D66" s="62">
        <v>29.8</v>
      </c>
      <c r="E66" s="62"/>
      <c r="F66" s="62"/>
      <c r="G66" s="43"/>
      <c r="H66" s="76">
        <v>2</v>
      </c>
    </row>
    <row r="67" spans="1:8" ht="24.95" customHeight="1">
      <c r="A67" s="226"/>
      <c r="B67" s="2" t="s">
        <v>474</v>
      </c>
      <c r="C67" s="42">
        <v>14.73</v>
      </c>
      <c r="D67" s="17">
        <v>14.73</v>
      </c>
      <c r="E67" s="17"/>
      <c r="F67" s="46"/>
      <c r="G67" s="67"/>
      <c r="H67" s="86">
        <v>1</v>
      </c>
    </row>
    <row r="68" spans="1:8" ht="24.95" customHeight="1">
      <c r="A68" s="226"/>
      <c r="B68" s="2" t="s">
        <v>475</v>
      </c>
      <c r="C68" s="42">
        <v>14.54</v>
      </c>
      <c r="D68" s="17">
        <v>14.54</v>
      </c>
      <c r="E68" s="67"/>
      <c r="F68" s="46"/>
      <c r="G68" s="67"/>
      <c r="H68" s="97">
        <v>1</v>
      </c>
    </row>
    <row r="69" spans="1:8" ht="24.95" customHeight="1">
      <c r="A69" s="226"/>
      <c r="B69" s="2" t="s">
        <v>476</v>
      </c>
      <c r="C69" s="42">
        <v>55.43</v>
      </c>
      <c r="D69" s="17">
        <v>55.43</v>
      </c>
      <c r="E69" s="67"/>
      <c r="F69" s="46"/>
      <c r="G69" s="67"/>
      <c r="H69" s="97">
        <v>7</v>
      </c>
    </row>
    <row r="70" spans="1:8" ht="24.95" customHeight="1">
      <c r="A70" s="226"/>
      <c r="B70" s="2" t="s">
        <v>226</v>
      </c>
      <c r="C70" s="42">
        <v>6.1</v>
      </c>
      <c r="D70" s="17"/>
      <c r="E70" s="17">
        <v>6.1</v>
      </c>
      <c r="F70" s="46"/>
      <c r="G70" s="67"/>
      <c r="H70" s="97">
        <v>7</v>
      </c>
    </row>
    <row r="71" spans="1:8" ht="24.95" customHeight="1">
      <c r="A71" s="226"/>
      <c r="B71" s="2" t="s">
        <v>477</v>
      </c>
      <c r="C71" s="42">
        <f>51.25+9.95</f>
        <v>61.2</v>
      </c>
      <c r="D71" s="17">
        <f>51.25+9.95</f>
        <v>61.2</v>
      </c>
      <c r="E71" s="67"/>
      <c r="F71" s="46"/>
      <c r="G71" s="67"/>
      <c r="H71" s="97">
        <v>7</v>
      </c>
    </row>
    <row r="72" spans="1:8" ht="24.95" customHeight="1">
      <c r="A72" s="226"/>
      <c r="B72" s="3" t="s">
        <v>478</v>
      </c>
      <c r="C72" s="42">
        <f>37.49+10.2</f>
        <v>47.69</v>
      </c>
      <c r="D72" s="17">
        <f>37.49+10.2</f>
        <v>47.69</v>
      </c>
      <c r="E72" s="67"/>
      <c r="F72" s="17"/>
      <c r="G72" s="67"/>
      <c r="H72" s="97">
        <v>7</v>
      </c>
    </row>
    <row r="73" spans="1:8" ht="24.95" customHeight="1">
      <c r="A73" s="227"/>
      <c r="B73" s="173" t="s">
        <v>479</v>
      </c>
      <c r="C73" s="49">
        <v>8.7100000000000009</v>
      </c>
      <c r="D73" s="20">
        <v>8.7100000000000009</v>
      </c>
      <c r="E73" s="69"/>
      <c r="F73" s="20"/>
      <c r="G73" s="69"/>
      <c r="H73" s="98">
        <v>1</v>
      </c>
    </row>
    <row r="74" spans="1:8" ht="15.75">
      <c r="A74" s="270"/>
      <c r="B74" s="271"/>
      <c r="C74" s="70">
        <f>SUM(C5:C73)</f>
        <v>1468.5299999999995</v>
      </c>
      <c r="D74" s="70">
        <f t="shared" ref="D74:G74" si="0">SUM(D5:D73)</f>
        <v>413.65999999999997</v>
      </c>
      <c r="E74" s="70">
        <f t="shared" si="0"/>
        <v>471.5</v>
      </c>
      <c r="F74" s="70">
        <f t="shared" si="0"/>
        <v>583.36999999999978</v>
      </c>
      <c r="G74" s="70">
        <f t="shared" si="0"/>
        <v>0</v>
      </c>
      <c r="H74" s="24"/>
    </row>
    <row r="75" spans="1:8">
      <c r="C75" s="6"/>
      <c r="D75" s="72"/>
      <c r="G75" s="74"/>
    </row>
    <row r="76" spans="1:8" ht="15.75">
      <c r="B76" s="25"/>
      <c r="C76" s="75"/>
    </row>
    <row r="79" spans="1:8">
      <c r="C79" s="75"/>
    </row>
  </sheetData>
  <mergeCells count="9">
    <mergeCell ref="A74:B74"/>
    <mergeCell ref="A1:H1"/>
    <mergeCell ref="A2:H2"/>
    <mergeCell ref="A5:A35"/>
    <mergeCell ref="A66:A73"/>
    <mergeCell ref="A37:A64"/>
    <mergeCell ref="A4:H4"/>
    <mergeCell ref="A36:H36"/>
    <mergeCell ref="A65:H65"/>
  </mergeCells>
  <printOptions horizontalCentered="1"/>
  <pageMargins left="0.23622047244094491" right="0.23622047244094491" top="0.39370078740157483" bottom="0.59055118110236227" header="0.31496062992125984" footer="0.31496062992125984"/>
  <pageSetup paperSize="9" scale="92" orientation="portrait" r:id="rId1"/>
  <headerFooter>
    <oddFooter>&amp;LCCP Bionettoyage 2021&amp;RJuin 21 / 2021</oddFooter>
  </headerFooter>
  <rowBreaks count="3" manualBreakCount="3">
    <brk id="36" max="7" man="1"/>
    <brk id="65" max="7" man="1"/>
    <brk id="7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60824B-84D3-4651-865B-3E2DEE02AF78}"/>
</file>

<file path=customXml/itemProps2.xml><?xml version="1.0" encoding="utf-8"?>
<ds:datastoreItem xmlns:ds="http://schemas.openxmlformats.org/officeDocument/2006/customXml" ds:itemID="{85BB5CD0-526A-409F-8C25-F8C9B1B6CCCA}"/>
</file>

<file path=customXml/itemProps3.xml><?xml version="1.0" encoding="utf-8"?>
<ds:datastoreItem xmlns:ds="http://schemas.openxmlformats.org/officeDocument/2006/customXml" ds:itemID="{B47ABDF7-F818-41D6-87E3-5CD402E3F7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2025-06-12T08:44:07Z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